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xr:revisionPtr revIDLastSave="0" documentId="8_{A2AF56C6-B534-4609-95AC-A4CA4FB5A62F}" xr6:coauthVersionLast="47" xr6:coauthVersionMax="47" xr10:uidLastSave="{00000000-0000-0000-0000-000000000000}"/>
  <bookViews>
    <workbookView xWindow="-120" yWindow="-120" windowWidth="29040" windowHeight="15840" xr2:uid="{0C9640F7-1B4A-4A7E-9288-A5C036B7FBE4}"/>
  </bookViews>
  <sheets>
    <sheet name="Appendix 8a" sheetId="1" r:id="rId1"/>
    <sheet name="Appendix 8a (i)" sheetId="2" r:id="rId2"/>
    <sheet name="Appendix 8a (ii)" sheetId="3" r:id="rId3"/>
    <sheet name="Appendix 8b" sheetId="4" r:id="rId4"/>
  </sheets>
  <externalReferences>
    <externalReference r:id="rId5"/>
  </externalReferences>
  <definedNames>
    <definedName name="Appendix3d" localSheetId="0">#REF!</definedName>
    <definedName name="Appendix3d">#REF!</definedName>
    <definedName name="DataRange" localSheetId="0">#REF!</definedName>
    <definedName name="DataRange" localSheetId="1">#REF!</definedName>
    <definedName name="DataRange" localSheetId="2">#REF!</definedName>
    <definedName name="DataRange" localSheetId="3">#REF!</definedName>
    <definedName name="DataRange">#REF!</definedName>
    <definedName name="HeaderRange" localSheetId="0">#REF!</definedName>
    <definedName name="HeaderRange" localSheetId="1">#REF!</definedName>
    <definedName name="HeaderRange" localSheetId="2">#REF!</definedName>
    <definedName name="HeaderRange" localSheetId="3">#REF!</definedName>
    <definedName name="HeaderRange">#REF!</definedName>
    <definedName name="_xlnm.Print_Area" localSheetId="0">'Appendix 8a'!$A$1:$K$68</definedName>
    <definedName name="_xlnm.Print_Area" localSheetId="1">'Appendix 8a (i)'!$A$1:$K$68</definedName>
    <definedName name="_xlnm.Print_Area" localSheetId="2">'Appendix 8a (ii)'!$A$1:$K$69</definedName>
    <definedName name="_xlnm.Print_Area" localSheetId="3">'Appendix 8b'!$A$1:$K$45</definedName>
    <definedName name="SortRange" localSheetId="0">#REF!</definedName>
    <definedName name="SortRange" localSheetId="1">#REF!</definedName>
    <definedName name="SortRange" localSheetId="2">#REF!</definedName>
    <definedName name="SortRange" localSheetId="3">#REF!</definedName>
    <definedName name="SortRange">#REF!</definedName>
    <definedName name="Summary" localSheetId="0">#REF!</definedName>
    <definedName name="Summary" localSheetId="1">#REF!</definedName>
    <definedName name="Summary" localSheetId="2">#REF!</definedName>
    <definedName name="Summary" localSheetId="3">#REF!</definedName>
    <definedName name="Summary">#REF!</definedName>
    <definedName name="Titles" localSheetId="0">#REF!</definedName>
    <definedName name="Titles" localSheetId="1">#REF!</definedName>
    <definedName name="Titles" localSheetId="2">#REF!</definedName>
    <definedName name="Titles" localSheetId="3">#REF!</definedName>
    <definedName name="Titles">#REF!</definedName>
    <definedName name="TopSection" localSheetId="0">#REF!</definedName>
    <definedName name="TopSection" localSheetId="1">#REF!</definedName>
    <definedName name="TopSection" localSheetId="2">#REF!</definedName>
    <definedName name="TopSection" localSheetId="3">#REF!</definedName>
    <definedName name="TopSection">#REF!</definedName>
    <definedName name="yhdy">[1]Sheet1!$A$1:$I$645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7" i="3" l="1"/>
  <c r="J67" i="3"/>
  <c r="I67" i="3"/>
  <c r="H67" i="3"/>
  <c r="G67" i="3"/>
  <c r="F67" i="3"/>
  <c r="E67" i="3"/>
  <c r="M62" i="3"/>
  <c r="M61" i="3"/>
  <c r="G59" i="3"/>
  <c r="K53" i="3"/>
  <c r="F53" i="3"/>
  <c r="E53" i="3"/>
  <c r="K47" i="3"/>
  <c r="J47" i="3"/>
  <c r="I47" i="3"/>
  <c r="H47" i="3"/>
  <c r="G47" i="3"/>
  <c r="G53" i="3" s="1"/>
  <c r="F47" i="3"/>
  <c r="E47" i="3"/>
  <c r="K29" i="3"/>
  <c r="J29" i="3"/>
  <c r="J53" i="3" s="1"/>
  <c r="I29" i="3"/>
  <c r="I53" i="3" s="1"/>
  <c r="H29" i="3"/>
  <c r="H53" i="3" s="1"/>
  <c r="G29" i="3"/>
  <c r="F29" i="3"/>
  <c r="E29" i="3"/>
  <c r="K23" i="3"/>
  <c r="J23" i="3"/>
  <c r="I23" i="3"/>
  <c r="H23" i="3"/>
  <c r="G23" i="3"/>
  <c r="F23" i="3"/>
  <c r="E23" i="3"/>
  <c r="S21" i="3"/>
  <c r="S22" i="3" s="1"/>
  <c r="S26" i="3" s="1"/>
  <c r="G21" i="3"/>
  <c r="S18" i="3"/>
  <c r="R13" i="3"/>
  <c r="K66" i="2"/>
  <c r="J66" i="2"/>
  <c r="I66" i="2"/>
  <c r="H66" i="2"/>
  <c r="G66" i="2"/>
  <c r="F66" i="2"/>
  <c r="E66" i="2"/>
  <c r="M61" i="2"/>
  <c r="M60" i="2"/>
  <c r="G58" i="2"/>
  <c r="K46" i="2"/>
  <c r="K52" i="2" s="1"/>
  <c r="J46" i="2"/>
  <c r="J52" i="2" s="1"/>
  <c r="I46" i="2"/>
  <c r="I52" i="2" s="1"/>
  <c r="H46" i="2"/>
  <c r="G46" i="2"/>
  <c r="F46" i="2"/>
  <c r="E46" i="2"/>
  <c r="K28" i="2"/>
  <c r="J28" i="2"/>
  <c r="I28" i="2"/>
  <c r="H28" i="2"/>
  <c r="H52" i="2" s="1"/>
  <c r="G28" i="2"/>
  <c r="G52" i="2" s="1"/>
  <c r="F28" i="2"/>
  <c r="F52" i="2" s="1"/>
  <c r="E28" i="2"/>
  <c r="E52" i="2" s="1"/>
  <c r="K22" i="2"/>
  <c r="J22" i="2"/>
  <c r="I22" i="2"/>
  <c r="H22" i="2"/>
  <c r="F22" i="2"/>
  <c r="E22" i="2"/>
  <c r="G20" i="2"/>
  <c r="G22" i="2" s="1"/>
  <c r="K13" i="2"/>
  <c r="R13" i="2" s="1"/>
  <c r="M61" i="1"/>
  <c r="M60" i="1"/>
  <c r="M52" i="1"/>
  <c r="M52" i="2" l="1"/>
  <c r="M53" i="3"/>
</calcChain>
</file>

<file path=xl/sharedStrings.xml><?xml version="1.0" encoding="utf-8"?>
<sst xmlns="http://schemas.openxmlformats.org/spreadsheetml/2006/main" count="331" uniqueCount="127">
  <si>
    <t>Police and Crime Commissioner for Gwent / Heddlu Gwent Police</t>
  </si>
  <si>
    <t>Medium Term Financial Projections 2023/24 to 2027/28</t>
  </si>
  <si>
    <t>Capital Programme 2022/23 to 2027/28</t>
  </si>
  <si>
    <t>At 27th January 2023</t>
  </si>
  <si>
    <t xml:space="preserve">Original </t>
  </si>
  <si>
    <t>Forecasted</t>
  </si>
  <si>
    <t>original appendix to pcp in january 2023</t>
  </si>
  <si>
    <t>2022/23</t>
  </si>
  <si>
    <t>2023/24</t>
  </si>
  <si>
    <t>2024/25</t>
  </si>
  <si>
    <t>2025/26</t>
  </si>
  <si>
    <t>2026/27</t>
  </si>
  <si>
    <t>2027/28</t>
  </si>
  <si>
    <t>£'000s</t>
  </si>
  <si>
    <t>A</t>
  </si>
  <si>
    <t>Estate</t>
  </si>
  <si>
    <t>Replacement HQ</t>
  </si>
  <si>
    <t>2a</t>
  </si>
  <si>
    <t>Estates Strategy - Gwent Operational Hub</t>
  </si>
  <si>
    <t>2b</t>
  </si>
  <si>
    <t>Estates Strategy - Fleet Workshops Relocation</t>
  </si>
  <si>
    <t>2c</t>
  </si>
  <si>
    <t>Estates Strategy - Abergavenny New Build</t>
  </si>
  <si>
    <t>3a</t>
  </si>
  <si>
    <t>Property and evidence store (ST - Bettws Security)</t>
  </si>
  <si>
    <t>3b</t>
  </si>
  <si>
    <t>Property and evidence store (LT - New Site)</t>
  </si>
  <si>
    <t>4a</t>
  </si>
  <si>
    <t>Cwmbran Refurb</t>
  </si>
  <si>
    <t>4b</t>
  </si>
  <si>
    <t>Newport Central Refurb</t>
  </si>
  <si>
    <t>4c</t>
  </si>
  <si>
    <t>Demolition Old HQ &amp; Site Security</t>
  </si>
  <si>
    <t>Total Estate</t>
  </si>
  <si>
    <t>B</t>
  </si>
  <si>
    <t>Vehicles</t>
  </si>
  <si>
    <t>Force Vehicle Replacement Programme</t>
  </si>
  <si>
    <t>Total Fleet</t>
  </si>
  <si>
    <t>C</t>
  </si>
  <si>
    <t>Information Systems</t>
  </si>
  <si>
    <t>New HQ ICT</t>
  </si>
  <si>
    <t>SAN Replacement</t>
  </si>
  <si>
    <t>Server replacement</t>
  </si>
  <si>
    <t>FFF</t>
  </si>
  <si>
    <t>Patient Management System (Occ Health)</t>
  </si>
  <si>
    <t xml:space="preserve">DSD projects: </t>
  </si>
  <si>
    <t>ESN</t>
  </si>
  <si>
    <t xml:space="preserve">CRS Project </t>
  </si>
  <si>
    <t>LMS solution</t>
  </si>
  <si>
    <t>Body Worn Video</t>
  </si>
  <si>
    <t>Safe Mobile App - Link to CRS Project</t>
  </si>
  <si>
    <t>Digital Interview Recording</t>
  </si>
  <si>
    <t>Total Information Systems</t>
  </si>
  <si>
    <t>D</t>
  </si>
  <si>
    <t>Other SIB Projects / Schemes</t>
  </si>
  <si>
    <t>E</t>
  </si>
  <si>
    <t>Non Capital Funded Long Term Projects (Appendix 8b)</t>
  </si>
  <si>
    <t>F</t>
  </si>
  <si>
    <t>Total Programme</t>
  </si>
  <si>
    <t>total 5 year programme cost</t>
  </si>
  <si>
    <t>G</t>
  </si>
  <si>
    <t>Funding</t>
  </si>
  <si>
    <t>Capital Grant</t>
  </si>
  <si>
    <t>Revenue Contribution to Capital</t>
  </si>
  <si>
    <t>Funding from Reserves and Committed Funds</t>
  </si>
  <si>
    <t>ESN Reserve</t>
  </si>
  <si>
    <t>5a</t>
  </si>
  <si>
    <t>Funding from external borrowing - PWLB</t>
  </si>
  <si>
    <t>total 5 year borrowing</t>
  </si>
  <si>
    <t>5b</t>
  </si>
  <si>
    <t>Balance to be found in In Year Rev position</t>
  </si>
  <si>
    <t>total 5 year aditional revenue contribution</t>
  </si>
  <si>
    <t>Capital Asset Disposal</t>
  </si>
  <si>
    <t>Other Grant Funding (non Capital)</t>
  </si>
  <si>
    <t>Total Funding</t>
  </si>
  <si>
    <t>H</t>
  </si>
  <si>
    <t>Surplus Funds</t>
  </si>
  <si>
    <t xml:space="preserve">total GPOF including HQ demolition = </t>
  </si>
  <si>
    <t xml:space="preserve">borrowing  reduces from 85m to 84m </t>
  </si>
  <si>
    <t>total programme cost reduces from 128m to 126.5m</t>
  </si>
  <si>
    <t>assume no GPOF but site clearance for old HQ</t>
  </si>
  <si>
    <t xml:space="preserve">if no GPOF then: </t>
  </si>
  <si>
    <t>refurbs required on newport, ystrad and cwmbran</t>
  </si>
  <si>
    <t>Newport Central Refurb (NPEG report)</t>
  </si>
  <si>
    <t>fleet workshop stays where is - lease</t>
  </si>
  <si>
    <t>4bi</t>
  </si>
  <si>
    <t>Ystrad Mynach Custody refurb + extension (NPEG report)</t>
  </si>
  <si>
    <t>terram operational training stays till 2030 - lease</t>
  </si>
  <si>
    <t>gpof + old Hq demolition &amp; security</t>
  </si>
  <si>
    <t>original gpof cost</t>
  </si>
  <si>
    <t>net movement</t>
  </si>
  <si>
    <t xml:space="preserve">borrowing  reduces from 85m to 42m </t>
  </si>
  <si>
    <t>total programme cost reduces from 128m to 84.5m</t>
  </si>
  <si>
    <t>Long Term Project Programme 2022/23 to 2027/28</t>
  </si>
  <si>
    <t>Revised</t>
  </si>
  <si>
    <t>original as presented to pcp in january 2023</t>
  </si>
  <si>
    <t>Estates Capital Maintenance</t>
  </si>
  <si>
    <t>Newport Central Maintenance</t>
  </si>
  <si>
    <t>Collaborative Relocation - JFU Firearms Range</t>
  </si>
  <si>
    <t xml:space="preserve">Agile working </t>
  </si>
  <si>
    <t>Site Security</t>
  </si>
  <si>
    <t>Electric Vehicle Charging Points</t>
  </si>
  <si>
    <t>TSU Re-provision inc. operational  safety store</t>
  </si>
  <si>
    <t>Provisional OST training @ Mamhilad</t>
  </si>
  <si>
    <t>Newport Central front office remodelling - feasibility</t>
  </si>
  <si>
    <t>Carbon Trust - LED Lighting</t>
  </si>
  <si>
    <t>Vantage Point Dilapidation</t>
  </si>
  <si>
    <t xml:space="preserve">Access Control </t>
  </si>
  <si>
    <t>Sustainability</t>
  </si>
  <si>
    <t>Works to Lifts</t>
  </si>
  <si>
    <t>Maindee refurbishment</t>
  </si>
  <si>
    <t>Uniform Stores - Pontypool</t>
  </si>
  <si>
    <t>CCTV - Newport - Cell Monitoring/Alarms</t>
  </si>
  <si>
    <t>Rebranding of Signage</t>
  </si>
  <si>
    <t>Information Services</t>
  </si>
  <si>
    <t xml:space="preserve">SRS projects: </t>
  </si>
  <si>
    <t xml:space="preserve">Network replacement </t>
  </si>
  <si>
    <t>GP Exit from Blaenavon Data Centre (inc old HQ decommissioning)</t>
  </si>
  <si>
    <t>Sharepoint</t>
  </si>
  <si>
    <t>DCS Upgrade</t>
  </si>
  <si>
    <t>LECN</t>
  </si>
  <si>
    <t>CCTV - Gwent Police (Local Authority feed) - MCC &amp; Torfaen</t>
  </si>
  <si>
    <t>Property Project (Printing from Niche to Gwent)</t>
  </si>
  <si>
    <t>DSD projects:</t>
  </si>
  <si>
    <t>Telematics</t>
  </si>
  <si>
    <t xml:space="preserve">DEMS </t>
  </si>
  <si>
    <t>LEDS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</si>
</sst>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;[Red]\(#,##0\)"/>
    <numFmt numFmtId="165" formatCode="#,##0.0;[Red]\(#,##0.0\)"/>
    <numFmt numFmtId="166" formatCode="0.0"/>
    <numFmt numFmtId="167" formatCode="#,##0.0;[Red]#,##0.0"/>
  </numFmts>
  <fonts count="8">
    <font>
      <sz val="11"/>
      <color theme="1"/>
      <name val="Calibri"/>
      <family val="2"/>
      <scheme val="minor"/>
    </font>
    <font>
      <sz val="10"/>
      <name val="Arial 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</cellStyleXfs>
  <cellXfs count="54">
    <xf numFmtId="0" fontId="0" fillId="0" borderId="0" xfId="0"/>
    <xf numFmtId="0" fontId="3" fillId="0" borderId="0" xfId="2"/>
    <xf numFmtId="0" fontId="2" fillId="0" borderId="0" xfId="2" applyFont="1"/>
    <xf numFmtId="0" fontId="2" fillId="0" borderId="0" xfId="2" applyFont="1" applyAlignment="1">
      <alignment horizontal="center"/>
    </xf>
    <xf numFmtId="0" fontId="3" fillId="0" borderId="1" xfId="3" applyFont="1" applyBorder="1" applyAlignment="1">
      <alignment horizontal="center"/>
    </xf>
    <xf numFmtId="0" fontId="3" fillId="0" borderId="2" xfId="3" applyFont="1" applyBorder="1"/>
    <xf numFmtId="0" fontId="2" fillId="0" borderId="1" xfId="3" applyFont="1" applyBorder="1" applyAlignment="1">
      <alignment horizontal="center"/>
    </xf>
    <xf numFmtId="0" fontId="3" fillId="0" borderId="0" xfId="3" applyFont="1"/>
    <xf numFmtId="0" fontId="3" fillId="0" borderId="3" xfId="3" applyFont="1" applyBorder="1" applyAlignment="1">
      <alignment horizontal="center" vertical="center" wrapText="1"/>
    </xf>
    <xf numFmtId="0" fontId="2" fillId="0" borderId="0" xfId="3" applyFont="1" applyAlignment="1">
      <alignment vertical="center" wrapText="1"/>
    </xf>
    <xf numFmtId="0" fontId="2" fillId="0" borderId="3" xfId="3" quotePrefix="1" applyFont="1" applyBorder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5" xfId="3" applyFont="1" applyBorder="1" applyAlignment="1">
      <alignment vertical="center" wrapText="1"/>
    </xf>
    <xf numFmtId="0" fontId="2" fillId="0" borderId="4" xfId="3" quotePrefix="1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/>
    </xf>
    <xf numFmtId="0" fontId="4" fillId="0" borderId="0" xfId="4"/>
    <xf numFmtId="164" fontId="3" fillId="0" borderId="3" xfId="3" applyNumberFormat="1" applyFont="1" applyBorder="1"/>
    <xf numFmtId="0" fontId="2" fillId="0" borderId="3" xfId="3" applyFont="1" applyBorder="1" applyAlignment="1">
      <alignment horizontal="center"/>
    </xf>
    <xf numFmtId="0" fontId="2" fillId="0" borderId="0" xfId="3" applyFont="1"/>
    <xf numFmtId="0" fontId="2" fillId="0" borderId="6" xfId="3" applyFont="1" applyBorder="1" applyAlignment="1">
      <alignment horizontal="center"/>
    </xf>
    <xf numFmtId="0" fontId="2" fillId="0" borderId="7" xfId="3" applyFont="1" applyBorder="1"/>
    <xf numFmtId="164" fontId="2" fillId="0" borderId="6" xfId="3" applyNumberFormat="1" applyFont="1" applyBorder="1"/>
    <xf numFmtId="164" fontId="2" fillId="0" borderId="3" xfId="3" applyNumberFormat="1" applyFont="1" applyBorder="1"/>
    <xf numFmtId="10" fontId="5" fillId="0" borderId="3" xfId="5" applyNumberFormat="1" applyFont="1" applyFill="1" applyBorder="1"/>
    <xf numFmtId="0" fontId="2" fillId="0" borderId="8" xfId="3" applyFont="1" applyBorder="1" applyAlignment="1">
      <alignment horizontal="center"/>
    </xf>
    <xf numFmtId="0" fontId="2" fillId="0" borderId="9" xfId="3" applyFont="1" applyBorder="1"/>
    <xf numFmtId="164" fontId="2" fillId="0" borderId="8" xfId="3" applyNumberFormat="1" applyFont="1" applyBorder="1"/>
    <xf numFmtId="164" fontId="2" fillId="0" borderId="0" xfId="3" applyNumberFormat="1" applyFont="1"/>
    <xf numFmtId="0" fontId="6" fillId="0" borderId="0" xfId="3" applyFont="1"/>
    <xf numFmtId="0" fontId="2" fillId="0" borderId="10" xfId="3" applyFont="1" applyBorder="1" applyAlignment="1">
      <alignment horizontal="center"/>
    </xf>
    <xf numFmtId="0" fontId="2" fillId="0" borderId="11" xfId="3" applyFont="1" applyBorder="1"/>
    <xf numFmtId="164" fontId="2" fillId="0" borderId="10" xfId="3" applyNumberFormat="1" applyFont="1" applyBorder="1"/>
    <xf numFmtId="0" fontId="3" fillId="0" borderId="0" xfId="3" applyFont="1" applyAlignment="1">
      <alignment horizontal="center"/>
    </xf>
    <xf numFmtId="164" fontId="3" fillId="2" borderId="3" xfId="3" applyNumberFormat="1" applyFont="1" applyFill="1" applyBorder="1"/>
    <xf numFmtId="164" fontId="3" fillId="2" borderId="0" xfId="3" applyNumberFormat="1" applyFont="1" applyFill="1"/>
    <xf numFmtId="164" fontId="3" fillId="3" borderId="3" xfId="3" applyNumberFormat="1" applyFont="1" applyFill="1" applyBorder="1"/>
    <xf numFmtId="165" fontId="3" fillId="3" borderId="0" xfId="3" applyNumberFormat="1" applyFont="1" applyFill="1"/>
    <xf numFmtId="165" fontId="3" fillId="0" borderId="0" xfId="3" applyNumberFormat="1" applyFont="1"/>
    <xf numFmtId="166" fontId="3" fillId="0" borderId="0" xfId="3" applyNumberFormat="1" applyFont="1"/>
    <xf numFmtId="165" fontId="3" fillId="0" borderId="9" xfId="3" applyNumberFormat="1" applyFont="1" applyBorder="1"/>
    <xf numFmtId="0" fontId="3" fillId="0" borderId="12" xfId="3" applyFont="1" applyBorder="1"/>
    <xf numFmtId="167" fontId="3" fillId="0" borderId="0" xfId="3" applyNumberFormat="1" applyFont="1"/>
    <xf numFmtId="0" fontId="2" fillId="0" borderId="0" xfId="1" applyFont="1"/>
    <xf numFmtId="0" fontId="3" fillId="0" borderId="0" xfId="6" applyFont="1"/>
    <xf numFmtId="0" fontId="4" fillId="0" borderId="0" xfId="6"/>
    <xf numFmtId="0" fontId="3" fillId="0" borderId="0" xfId="7" applyFont="1"/>
    <xf numFmtId="0" fontId="3" fillId="0" borderId="0" xfId="7" applyFont="1" applyAlignment="1">
      <alignment horizontal="left"/>
    </xf>
    <xf numFmtId="0" fontId="7" fillId="0" borderId="3" xfId="3" applyFont="1" applyBorder="1" applyAlignment="1">
      <alignment horizontal="center"/>
    </xf>
    <xf numFmtId="0" fontId="7" fillId="0" borderId="0" xfId="7" applyFont="1"/>
    <xf numFmtId="0" fontId="3" fillId="0" borderId="0" xfId="3" applyFont="1" applyAlignment="1">
      <alignment horizontal="left" indent="1"/>
    </xf>
    <xf numFmtId="0" fontId="2" fillId="0" borderId="13" xfId="3" applyFont="1" applyBorder="1"/>
    <xf numFmtId="0" fontId="2" fillId="0" borderId="0" xfId="1" applyFont="1" applyAlignment="1">
      <alignment horizontal="center"/>
    </xf>
    <xf numFmtId="0" fontId="2" fillId="0" borderId="0" xfId="2" applyFont="1" applyAlignment="1">
      <alignment horizontal="center"/>
    </xf>
  </cellXfs>
  <cellStyles count="8">
    <cellStyle name="Normal" xfId="0" builtinId="0"/>
    <cellStyle name="Normal 10" xfId="1" xr:uid="{27B0EDF8-2925-4647-9EA2-FE6DC80DEE6D}"/>
    <cellStyle name="Normal 2 2" xfId="2" xr:uid="{0446738A-63CB-4F28-9F22-10B8FE4987AB}"/>
    <cellStyle name="Normal 20" xfId="4" xr:uid="{AFA72BE6-6A54-4C35-A94D-7EAA90C585F7}"/>
    <cellStyle name="Normal 21" xfId="6" xr:uid="{7C542226-998D-4586-AB1E-709A71942891}"/>
    <cellStyle name="Normal 21 2" xfId="7" xr:uid="{9E73E446-0442-4513-A92D-DF0B2B8C5C6D}"/>
    <cellStyle name="Normal 4" xfId="3" xr:uid="{750C6F94-1DD7-4B5E-99A4-996FFF8F5FB9}"/>
    <cellStyle name="Percent 3" xfId="5" xr:uid="{90C9FD06-402A-4B97-9BF6-2B9945734C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83423-58CB-4E07-BB7B-FDC8A24EA795}">
  <sheetPr>
    <pageSetUpPr fitToPage="1"/>
  </sheetPr>
  <dimension ref="A1:AF68"/>
  <sheetViews>
    <sheetView showGridLines="0" tabSelected="1" zoomScale="80" zoomScaleNormal="80" workbookViewId="0">
      <selection activeCell="I13" sqref="I13:K13"/>
    </sheetView>
  </sheetViews>
  <sheetFormatPr defaultColWidth="9.140625" defaultRowHeight="15"/>
  <cols>
    <col min="1" max="1" width="7.42578125" style="33" customWidth="1"/>
    <col min="2" max="2" width="2.140625" style="7" customWidth="1"/>
    <col min="3" max="3" width="46.5703125" style="7" customWidth="1"/>
    <col min="4" max="4" width="16" style="7" customWidth="1"/>
    <col min="5" max="5" width="12.5703125" style="7" customWidth="1"/>
    <col min="6" max="6" width="13.85546875" style="7" customWidth="1"/>
    <col min="7" max="11" width="12.5703125" style="7" customWidth="1"/>
    <col min="12" max="12" width="9.140625" style="7"/>
    <col min="13" max="13" width="9.5703125" style="7" bestFit="1" customWidth="1"/>
    <col min="14" max="16384" width="9.140625" style="7"/>
  </cols>
  <sheetData>
    <row r="1" spans="1:32" s="1" customFormat="1" ht="15.7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32" s="1" customFormat="1" ht="15.75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s="1" customFormat="1" ht="15.75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s="1" customFormat="1" ht="15.75">
      <c r="A4" s="53" t="s">
        <v>3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s="1" customFormat="1" ht="15.75">
      <c r="A5" s="3"/>
      <c r="B5" s="3"/>
      <c r="C5" s="3"/>
      <c r="D5" s="3"/>
      <c r="E5" s="3"/>
      <c r="F5" s="3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 ht="15.75">
      <c r="A6" s="4"/>
      <c r="B6" s="5"/>
      <c r="C6" s="5"/>
      <c r="D6" s="5"/>
      <c r="E6" s="6" t="s">
        <v>4</v>
      </c>
      <c r="F6" s="6" t="s">
        <v>5</v>
      </c>
      <c r="G6" s="6"/>
      <c r="H6" s="6"/>
      <c r="I6" s="6"/>
      <c r="J6" s="6"/>
      <c r="K6" s="6"/>
      <c r="N6" s="7" t="s">
        <v>6</v>
      </c>
    </row>
    <row r="7" spans="1:32" s="11" customFormat="1" ht="15.75">
      <c r="A7" s="8"/>
      <c r="B7" s="9"/>
      <c r="C7" s="9"/>
      <c r="D7" s="9"/>
      <c r="E7" s="10" t="s">
        <v>7</v>
      </c>
      <c r="F7" s="10" t="s">
        <v>7</v>
      </c>
      <c r="G7" s="10" t="s">
        <v>8</v>
      </c>
      <c r="H7" s="10" t="s">
        <v>9</v>
      </c>
      <c r="I7" s="10" t="s">
        <v>10</v>
      </c>
      <c r="J7" s="10" t="s">
        <v>11</v>
      </c>
      <c r="K7" s="10" t="s">
        <v>12</v>
      </c>
    </row>
    <row r="8" spans="1:32" s="11" customFormat="1" ht="15.75">
      <c r="A8" s="12"/>
      <c r="B8" s="13"/>
      <c r="C8" s="13"/>
      <c r="D8" s="13"/>
      <c r="E8" s="14" t="s">
        <v>13</v>
      </c>
      <c r="F8" s="14" t="s">
        <v>13</v>
      </c>
      <c r="G8" s="14" t="s">
        <v>13</v>
      </c>
      <c r="H8" s="14" t="s">
        <v>13</v>
      </c>
      <c r="I8" s="14" t="s">
        <v>13</v>
      </c>
      <c r="J8" s="14" t="s">
        <v>13</v>
      </c>
      <c r="K8" s="14" t="s">
        <v>13</v>
      </c>
    </row>
    <row r="9" spans="1:32">
      <c r="A9" s="15"/>
      <c r="B9" s="16"/>
      <c r="C9" s="16"/>
      <c r="D9" s="16"/>
      <c r="E9" s="17"/>
      <c r="F9" s="17"/>
      <c r="G9" s="17"/>
      <c r="H9" s="17"/>
      <c r="I9" s="17"/>
      <c r="J9" s="17"/>
      <c r="K9" s="17"/>
    </row>
    <row r="10" spans="1:32" ht="15.75">
      <c r="A10" s="18" t="s">
        <v>14</v>
      </c>
      <c r="B10" s="16"/>
      <c r="C10" s="19" t="s">
        <v>15</v>
      </c>
      <c r="D10" s="16"/>
      <c r="E10" s="17"/>
      <c r="F10" s="17"/>
      <c r="G10" s="17"/>
      <c r="H10" s="17"/>
      <c r="I10" s="17"/>
      <c r="J10" s="17"/>
      <c r="K10" s="17"/>
    </row>
    <row r="11" spans="1:32">
      <c r="A11" s="15"/>
      <c r="B11" s="16"/>
      <c r="C11" s="16"/>
      <c r="D11" s="16"/>
      <c r="E11" s="17"/>
      <c r="F11" s="17"/>
      <c r="G11" s="17"/>
      <c r="H11" s="17"/>
      <c r="I11" s="17"/>
      <c r="J11" s="17"/>
      <c r="K11" s="17"/>
    </row>
    <row r="12" spans="1:32">
      <c r="A12" s="15">
        <v>1</v>
      </c>
      <c r="B12" s="16"/>
      <c r="C12" s="7" t="s">
        <v>16</v>
      </c>
      <c r="D12" s="16"/>
      <c r="E12" s="17">
        <v>400</v>
      </c>
      <c r="F12" s="17">
        <v>400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</row>
    <row r="13" spans="1:32">
      <c r="A13" s="15" t="s">
        <v>17</v>
      </c>
      <c r="B13" s="16"/>
      <c r="C13" s="7" t="s">
        <v>18</v>
      </c>
      <c r="D13" s="16"/>
      <c r="E13" s="17">
        <v>2000</v>
      </c>
      <c r="F13" s="17">
        <v>1430</v>
      </c>
      <c r="G13" s="17">
        <v>0</v>
      </c>
      <c r="H13" s="17">
        <v>0</v>
      </c>
      <c r="I13" s="17">
        <v>10803.691000000001</v>
      </c>
      <c r="J13" s="17">
        <v>25908.731</v>
      </c>
      <c r="K13" s="17">
        <v>25908.732</v>
      </c>
    </row>
    <row r="14" spans="1:32">
      <c r="A14" s="15" t="s">
        <v>19</v>
      </c>
      <c r="B14" s="16"/>
      <c r="C14" s="7" t="s">
        <v>20</v>
      </c>
      <c r="D14" s="16"/>
      <c r="E14" s="17">
        <v>1296.981</v>
      </c>
      <c r="F14" s="17">
        <v>1018</v>
      </c>
      <c r="G14" s="17">
        <v>1451.4969999999998</v>
      </c>
      <c r="H14" s="17">
        <v>0</v>
      </c>
      <c r="I14" s="17">
        <v>0</v>
      </c>
      <c r="J14" s="17">
        <v>0</v>
      </c>
      <c r="K14" s="17">
        <v>0</v>
      </c>
    </row>
    <row r="15" spans="1:32">
      <c r="A15" s="15" t="s">
        <v>21</v>
      </c>
      <c r="B15" s="16"/>
      <c r="C15" s="7" t="s">
        <v>22</v>
      </c>
      <c r="D15" s="16"/>
      <c r="E15" s="17">
        <v>2808.904</v>
      </c>
      <c r="F15" s="17">
        <v>1931</v>
      </c>
      <c r="G15" s="17">
        <v>3790.54</v>
      </c>
      <c r="H15" s="17">
        <v>0</v>
      </c>
      <c r="I15" s="17">
        <v>0</v>
      </c>
      <c r="J15" s="17">
        <v>0</v>
      </c>
      <c r="K15" s="17">
        <v>0</v>
      </c>
    </row>
    <row r="16" spans="1:32">
      <c r="A16" s="15" t="s">
        <v>23</v>
      </c>
      <c r="B16" s="16"/>
      <c r="C16" s="7" t="s">
        <v>24</v>
      </c>
      <c r="D16" s="16"/>
      <c r="E16" s="17">
        <v>1200</v>
      </c>
      <c r="F16" s="17">
        <v>250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</row>
    <row r="17" spans="1:11">
      <c r="A17" s="15" t="s">
        <v>25</v>
      </c>
      <c r="B17" s="16"/>
      <c r="C17" s="7" t="s">
        <v>26</v>
      </c>
      <c r="D17" s="16"/>
      <c r="E17" s="17">
        <v>0</v>
      </c>
      <c r="F17" s="17">
        <v>0</v>
      </c>
      <c r="G17" s="17">
        <v>0</v>
      </c>
      <c r="H17" s="17">
        <v>4000</v>
      </c>
      <c r="I17" s="17">
        <v>0</v>
      </c>
      <c r="J17" s="17">
        <v>0</v>
      </c>
      <c r="K17" s="17">
        <v>0</v>
      </c>
    </row>
    <row r="18" spans="1:11">
      <c r="A18" s="15" t="s">
        <v>27</v>
      </c>
      <c r="B18" s="16"/>
      <c r="C18" s="7" t="s">
        <v>28</v>
      </c>
      <c r="D18" s="16"/>
      <c r="E18" s="17">
        <v>0</v>
      </c>
      <c r="F18" s="17">
        <v>0</v>
      </c>
      <c r="G18" s="17">
        <v>0</v>
      </c>
      <c r="H18" s="17">
        <v>1000</v>
      </c>
      <c r="I18" s="17">
        <v>0</v>
      </c>
      <c r="J18" s="17">
        <v>0</v>
      </c>
      <c r="K18" s="17">
        <v>0</v>
      </c>
    </row>
    <row r="19" spans="1:11">
      <c r="A19" s="15" t="s">
        <v>29</v>
      </c>
      <c r="B19" s="16"/>
      <c r="C19" s="7" t="s">
        <v>30</v>
      </c>
      <c r="D19" s="16"/>
      <c r="E19" s="17">
        <v>0</v>
      </c>
      <c r="F19" s="17">
        <v>0</v>
      </c>
      <c r="G19" s="17">
        <v>0</v>
      </c>
      <c r="H19" s="17">
        <v>1000</v>
      </c>
      <c r="I19" s="17">
        <v>0</v>
      </c>
      <c r="J19" s="17">
        <v>0</v>
      </c>
      <c r="K19" s="17">
        <v>0</v>
      </c>
    </row>
    <row r="20" spans="1:11">
      <c r="A20" s="15" t="s">
        <v>31</v>
      </c>
      <c r="B20" s="16"/>
      <c r="C20" s="7" t="s">
        <v>32</v>
      </c>
      <c r="D20" s="16"/>
      <c r="E20" s="17">
        <v>0</v>
      </c>
      <c r="F20" s="17">
        <v>0</v>
      </c>
      <c r="G20" s="17">
        <v>1000</v>
      </c>
      <c r="H20" s="17">
        <v>0</v>
      </c>
      <c r="I20" s="17">
        <v>0</v>
      </c>
      <c r="J20" s="17">
        <v>0</v>
      </c>
      <c r="K20" s="17">
        <v>0</v>
      </c>
    </row>
    <row r="21" spans="1:11">
      <c r="A21" s="15"/>
      <c r="B21" s="16"/>
      <c r="D21" s="16"/>
      <c r="E21" s="17"/>
      <c r="F21" s="17"/>
      <c r="G21" s="17"/>
      <c r="H21" s="17"/>
      <c r="I21" s="17"/>
      <c r="J21" s="17"/>
      <c r="K21" s="17"/>
    </row>
    <row r="22" spans="1:11" ht="16.5" thickBot="1">
      <c r="A22" s="20" t="s">
        <v>14</v>
      </c>
      <c r="B22" s="21"/>
      <c r="C22" s="21" t="s">
        <v>33</v>
      </c>
      <c r="D22" s="21"/>
      <c r="E22" s="22">
        <v>7705.8850000000002</v>
      </c>
      <c r="F22" s="22">
        <v>5029</v>
      </c>
      <c r="G22" s="22">
        <v>6242.0370000000003</v>
      </c>
      <c r="H22" s="22">
        <v>6000</v>
      </c>
      <c r="I22" s="22">
        <v>10803.691000000001</v>
      </c>
      <c r="J22" s="22">
        <v>25908.731</v>
      </c>
      <c r="K22" s="22">
        <v>25908.732</v>
      </c>
    </row>
    <row r="23" spans="1:11" s="19" customFormat="1" ht="16.5" thickTop="1">
      <c r="A23" s="15"/>
      <c r="B23" s="16"/>
      <c r="C23" s="16"/>
      <c r="D23" s="16"/>
      <c r="E23" s="17"/>
      <c r="F23" s="17"/>
      <c r="G23" s="17"/>
      <c r="H23" s="17"/>
      <c r="I23" s="17"/>
      <c r="J23" s="17"/>
      <c r="K23" s="17"/>
    </row>
    <row r="24" spans="1:11" ht="15.75">
      <c r="A24" s="18" t="s">
        <v>34</v>
      </c>
      <c r="B24" s="19"/>
      <c r="C24" s="19" t="s">
        <v>35</v>
      </c>
      <c r="D24" s="19"/>
      <c r="E24" s="17"/>
      <c r="F24" s="17"/>
      <c r="G24" s="17"/>
      <c r="H24" s="17"/>
      <c r="I24" s="17"/>
      <c r="J24" s="17"/>
      <c r="K24" s="17"/>
    </row>
    <row r="25" spans="1:11" ht="15.75">
      <c r="A25" s="18"/>
      <c r="B25" s="19"/>
      <c r="C25" s="19"/>
      <c r="D25" s="19"/>
      <c r="E25" s="17"/>
      <c r="F25" s="17"/>
      <c r="G25" s="17"/>
      <c r="H25" s="17"/>
      <c r="I25" s="17"/>
      <c r="J25" s="17"/>
      <c r="K25" s="17"/>
    </row>
    <row r="26" spans="1:11" s="19" customFormat="1" ht="15.75">
      <c r="A26" s="15">
        <v>1</v>
      </c>
      <c r="C26" s="7" t="s">
        <v>36</v>
      </c>
      <c r="E26" s="23">
        <v>2472.8329999999996</v>
      </c>
      <c r="F26" s="23">
        <v>1969</v>
      </c>
      <c r="G26" s="23">
        <v>2325</v>
      </c>
      <c r="H26" s="23">
        <v>1867</v>
      </c>
      <c r="I26" s="23">
        <v>1707</v>
      </c>
      <c r="J26" s="23">
        <v>2634</v>
      </c>
      <c r="K26" s="23">
        <v>3606</v>
      </c>
    </row>
    <row r="27" spans="1:11" ht="15.75">
      <c r="A27" s="18"/>
      <c r="B27" s="19"/>
      <c r="C27" s="19"/>
      <c r="D27" s="19"/>
      <c r="E27" s="23"/>
      <c r="F27" s="23"/>
      <c r="G27" s="23"/>
      <c r="H27" s="23"/>
      <c r="I27" s="23"/>
      <c r="J27" s="23"/>
      <c r="K27" s="23"/>
    </row>
    <row r="28" spans="1:11" ht="16.5" thickBot="1">
      <c r="A28" s="20" t="s">
        <v>34</v>
      </c>
      <c r="B28" s="21"/>
      <c r="C28" s="21" t="s">
        <v>37</v>
      </c>
      <c r="D28" s="21"/>
      <c r="E28" s="22">
        <v>2472.8329999999996</v>
      </c>
      <c r="F28" s="22">
        <v>1969</v>
      </c>
      <c r="G28" s="22">
        <v>2325</v>
      </c>
      <c r="H28" s="22">
        <v>1867</v>
      </c>
      <c r="I28" s="22">
        <v>1707</v>
      </c>
      <c r="J28" s="22">
        <v>2634</v>
      </c>
      <c r="K28" s="22">
        <v>3606</v>
      </c>
    </row>
    <row r="29" spans="1:11" ht="15.75" thickTop="1">
      <c r="A29" s="15"/>
      <c r="B29" s="16"/>
      <c r="C29" s="16"/>
      <c r="D29" s="16"/>
      <c r="E29" s="17"/>
      <c r="F29" s="17"/>
      <c r="G29" s="17"/>
      <c r="H29" s="17"/>
      <c r="I29" s="17"/>
      <c r="J29" s="17"/>
      <c r="K29" s="17"/>
    </row>
    <row r="30" spans="1:11" ht="15.75">
      <c r="A30" s="18" t="s">
        <v>38</v>
      </c>
      <c r="B30" s="19"/>
      <c r="C30" s="19" t="s">
        <v>39</v>
      </c>
      <c r="D30" s="19"/>
      <c r="E30" s="23"/>
      <c r="F30" s="24"/>
      <c r="G30" s="24"/>
      <c r="H30" s="24"/>
      <c r="I30" s="23"/>
      <c r="J30" s="23"/>
      <c r="K30" s="23"/>
    </row>
    <row r="31" spans="1:11">
      <c r="A31" s="15"/>
      <c r="B31" s="16"/>
      <c r="C31" s="16"/>
      <c r="D31" s="16"/>
      <c r="E31" s="17"/>
      <c r="F31" s="17"/>
      <c r="G31" s="17"/>
      <c r="H31" s="17"/>
      <c r="I31" s="17"/>
      <c r="J31" s="17"/>
      <c r="K31" s="17"/>
    </row>
    <row r="32" spans="1:11">
      <c r="A32" s="15">
        <v>1</v>
      </c>
      <c r="B32" s="16"/>
      <c r="C32" s="7" t="s">
        <v>40</v>
      </c>
      <c r="D32" s="16"/>
      <c r="E32" s="17">
        <v>0</v>
      </c>
      <c r="F32" s="17">
        <v>492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</row>
    <row r="33" spans="1:11" s="19" customFormat="1" ht="15.75">
      <c r="A33" s="15">
        <v>2</v>
      </c>
      <c r="B33" s="16"/>
      <c r="C33" s="7" t="s">
        <v>41</v>
      </c>
      <c r="D33" s="16"/>
      <c r="E33" s="17">
        <v>400</v>
      </c>
      <c r="F33" s="17">
        <v>359</v>
      </c>
      <c r="G33" s="17">
        <v>50</v>
      </c>
      <c r="H33" s="17">
        <v>50</v>
      </c>
      <c r="I33" s="17">
        <v>50</v>
      </c>
      <c r="J33" s="17">
        <v>50</v>
      </c>
      <c r="K33" s="17">
        <v>50</v>
      </c>
    </row>
    <row r="34" spans="1:11">
      <c r="A34" s="15">
        <v>3</v>
      </c>
      <c r="C34" s="7" t="s">
        <v>42</v>
      </c>
      <c r="E34" s="17">
        <v>250</v>
      </c>
      <c r="F34" s="17">
        <v>100</v>
      </c>
      <c r="G34" s="17">
        <v>84</v>
      </c>
      <c r="H34" s="17">
        <v>20</v>
      </c>
      <c r="I34" s="17">
        <v>0</v>
      </c>
      <c r="J34" s="17">
        <v>0</v>
      </c>
      <c r="K34" s="17">
        <v>0</v>
      </c>
    </row>
    <row r="35" spans="1:11" s="19" customFormat="1" ht="15.75">
      <c r="A35" s="15">
        <v>4</v>
      </c>
      <c r="B35" s="7"/>
      <c r="C35" s="7" t="s">
        <v>43</v>
      </c>
      <c r="D35" s="7"/>
      <c r="E35" s="17">
        <v>889</v>
      </c>
      <c r="F35" s="17">
        <v>989</v>
      </c>
      <c r="G35" s="17">
        <v>1959</v>
      </c>
      <c r="H35" s="17">
        <v>834</v>
      </c>
      <c r="I35" s="17">
        <v>1083</v>
      </c>
      <c r="J35" s="17">
        <v>890</v>
      </c>
      <c r="K35" s="17">
        <v>1959</v>
      </c>
    </row>
    <row r="36" spans="1:11">
      <c r="A36" s="15">
        <v>5</v>
      </c>
      <c r="C36" s="7" t="s">
        <v>44</v>
      </c>
      <c r="E36" s="17">
        <v>50</v>
      </c>
      <c r="F36" s="17">
        <v>47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</row>
    <row r="37" spans="1:11">
      <c r="A37" s="15"/>
      <c r="E37" s="17"/>
      <c r="F37" s="17"/>
      <c r="G37" s="17"/>
      <c r="H37" s="17"/>
      <c r="I37" s="17"/>
      <c r="J37" s="17"/>
      <c r="K37" s="17"/>
    </row>
    <row r="38" spans="1:11" ht="15.75">
      <c r="A38" s="15"/>
      <c r="C38" s="19" t="s">
        <v>45</v>
      </c>
      <c r="E38" s="17"/>
      <c r="F38" s="17"/>
      <c r="G38" s="17"/>
      <c r="H38" s="17"/>
      <c r="I38" s="17"/>
      <c r="J38" s="17"/>
      <c r="K38" s="17"/>
    </row>
    <row r="39" spans="1:11" s="19" customFormat="1" ht="15.75">
      <c r="A39" s="15">
        <v>6</v>
      </c>
      <c r="B39" s="7"/>
      <c r="C39" s="7" t="s">
        <v>46</v>
      </c>
      <c r="D39" s="7"/>
      <c r="E39" s="17">
        <v>712</v>
      </c>
      <c r="F39" s="17">
        <v>140</v>
      </c>
      <c r="G39" s="17">
        <v>140</v>
      </c>
      <c r="H39" s="17">
        <v>140</v>
      </c>
      <c r="I39" s="17">
        <v>851.70699999999999</v>
      </c>
      <c r="J39" s="17">
        <v>204.31299999999999</v>
      </c>
      <c r="K39" s="17">
        <v>1349.146</v>
      </c>
    </row>
    <row r="40" spans="1:11">
      <c r="A40" s="15">
        <v>7</v>
      </c>
      <c r="C40" s="7" t="s">
        <v>47</v>
      </c>
      <c r="E40" s="17">
        <v>0</v>
      </c>
      <c r="F40" s="17">
        <v>2046</v>
      </c>
      <c r="G40" s="17">
        <v>1103.691</v>
      </c>
      <c r="H40" s="17">
        <v>2147.2080000000001</v>
      </c>
      <c r="I40" s="17">
        <v>286.85899999999998</v>
      </c>
      <c r="J40" s="17">
        <v>286.85899999999998</v>
      </c>
      <c r="K40" s="17">
        <v>286.85899999999998</v>
      </c>
    </row>
    <row r="41" spans="1:11">
      <c r="A41" s="15">
        <v>8</v>
      </c>
      <c r="C41" s="7" t="s">
        <v>48</v>
      </c>
      <c r="E41" s="17">
        <v>45</v>
      </c>
      <c r="F41" s="17">
        <v>68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</row>
    <row r="42" spans="1:11">
      <c r="A42" s="15">
        <v>9</v>
      </c>
      <c r="C42" s="7" t="s">
        <v>49</v>
      </c>
      <c r="E42" s="17">
        <v>1000</v>
      </c>
      <c r="F42" s="17">
        <v>1088</v>
      </c>
      <c r="G42" s="17">
        <v>0</v>
      </c>
      <c r="H42" s="17">
        <v>0</v>
      </c>
      <c r="I42" s="17">
        <v>0</v>
      </c>
      <c r="J42" s="17">
        <v>1000</v>
      </c>
      <c r="K42" s="17">
        <v>0</v>
      </c>
    </row>
    <row r="43" spans="1:11">
      <c r="A43" s="15">
        <v>10</v>
      </c>
      <c r="C43" s="7" t="s">
        <v>50</v>
      </c>
      <c r="E43" s="17">
        <v>0</v>
      </c>
      <c r="F43" s="17">
        <v>0</v>
      </c>
      <c r="G43" s="17">
        <v>683</v>
      </c>
      <c r="H43" s="17">
        <v>0</v>
      </c>
      <c r="I43" s="17">
        <v>0</v>
      </c>
      <c r="J43" s="17">
        <v>0</v>
      </c>
      <c r="K43" s="17">
        <v>0</v>
      </c>
    </row>
    <row r="44" spans="1:11">
      <c r="A44" s="15">
        <v>11</v>
      </c>
      <c r="C44" s="7" t="s">
        <v>51</v>
      </c>
      <c r="E44" s="17">
        <v>0</v>
      </c>
      <c r="F44" s="17">
        <v>0</v>
      </c>
      <c r="G44" s="17">
        <v>0</v>
      </c>
      <c r="H44" s="17">
        <v>276.10000000000002</v>
      </c>
      <c r="I44" s="17">
        <v>0</v>
      </c>
      <c r="J44" s="17">
        <v>0</v>
      </c>
      <c r="K44" s="17">
        <v>0</v>
      </c>
    </row>
    <row r="45" spans="1:11">
      <c r="A45" s="15"/>
      <c r="B45" s="16"/>
      <c r="C45" s="16"/>
      <c r="D45" s="16"/>
      <c r="E45" s="17"/>
      <c r="F45" s="17"/>
      <c r="G45" s="17"/>
      <c r="H45" s="17"/>
      <c r="I45" s="17"/>
      <c r="J45" s="17"/>
      <c r="K45" s="17"/>
    </row>
    <row r="46" spans="1:11" ht="16.5" thickBot="1">
      <c r="A46" s="20" t="s">
        <v>38</v>
      </c>
      <c r="B46" s="21"/>
      <c r="C46" s="21" t="s">
        <v>52</v>
      </c>
      <c r="D46" s="21"/>
      <c r="E46" s="22">
        <v>3346</v>
      </c>
      <c r="F46" s="22">
        <v>5329</v>
      </c>
      <c r="G46" s="22">
        <v>4019.6909999999998</v>
      </c>
      <c r="H46" s="22">
        <v>3467.308</v>
      </c>
      <c r="I46" s="22">
        <v>2271.5659999999998</v>
      </c>
      <c r="J46" s="22">
        <v>2431.172</v>
      </c>
      <c r="K46" s="22">
        <v>3645.0049999999997</v>
      </c>
    </row>
    <row r="47" spans="1:11" ht="15.75" thickTop="1">
      <c r="A47" s="15"/>
      <c r="B47" s="16"/>
      <c r="C47" s="16"/>
      <c r="D47" s="16"/>
      <c r="E47" s="17"/>
      <c r="F47" s="17"/>
      <c r="G47" s="17"/>
      <c r="H47" s="17"/>
      <c r="I47" s="17"/>
      <c r="J47" s="17"/>
      <c r="K47" s="17"/>
    </row>
    <row r="48" spans="1:11" ht="16.5" thickBot="1">
      <c r="A48" s="20" t="s">
        <v>53</v>
      </c>
      <c r="B48" s="21"/>
      <c r="C48" s="21" t="s">
        <v>54</v>
      </c>
      <c r="D48" s="21"/>
      <c r="E48" s="22">
        <v>42</v>
      </c>
      <c r="F48" s="22">
        <v>716</v>
      </c>
      <c r="G48" s="22">
        <v>100</v>
      </c>
      <c r="H48" s="22">
        <v>0</v>
      </c>
      <c r="I48" s="22">
        <v>0</v>
      </c>
      <c r="J48" s="22">
        <v>0</v>
      </c>
      <c r="K48" s="22">
        <v>0</v>
      </c>
    </row>
    <row r="49" spans="1:14" s="19" customFormat="1" ht="16.5" thickTop="1">
      <c r="A49" s="15"/>
      <c r="B49" s="16"/>
      <c r="C49" s="16"/>
      <c r="D49" s="16"/>
      <c r="E49" s="17"/>
      <c r="F49" s="17"/>
      <c r="G49" s="17"/>
      <c r="H49" s="17"/>
      <c r="I49" s="17"/>
      <c r="J49" s="17"/>
      <c r="K49" s="17"/>
    </row>
    <row r="50" spans="1:14" ht="16.5" thickBot="1">
      <c r="A50" s="20" t="s">
        <v>55</v>
      </c>
      <c r="B50" s="21"/>
      <c r="C50" s="21" t="s">
        <v>56</v>
      </c>
      <c r="D50" s="21"/>
      <c r="E50" s="22">
        <v>4378</v>
      </c>
      <c r="F50" s="22">
        <v>4374.3559999999998</v>
      </c>
      <c r="G50" s="22">
        <v>11215.15</v>
      </c>
      <c r="H50" s="22">
        <v>10404.5</v>
      </c>
      <c r="I50" s="22">
        <v>1148.5</v>
      </c>
      <c r="J50" s="22">
        <v>1131.5</v>
      </c>
      <c r="K50" s="22">
        <v>1131.5</v>
      </c>
    </row>
    <row r="51" spans="1:14" s="19" customFormat="1" ht="16.5" thickTop="1">
      <c r="A51" s="15"/>
      <c r="B51" s="16"/>
      <c r="C51" s="16"/>
      <c r="D51" s="16"/>
      <c r="E51" s="17"/>
      <c r="F51" s="17"/>
      <c r="G51" s="17"/>
      <c r="H51" s="17"/>
      <c r="I51" s="17"/>
      <c r="J51" s="17"/>
      <c r="K51" s="17"/>
    </row>
    <row r="52" spans="1:14" s="19" customFormat="1" ht="16.5" thickBot="1">
      <c r="A52" s="25" t="s">
        <v>57</v>
      </c>
      <c r="B52" s="26"/>
      <c r="C52" s="26" t="s">
        <v>58</v>
      </c>
      <c r="D52" s="26"/>
      <c r="E52" s="27">
        <v>17944.718000000001</v>
      </c>
      <c r="F52" s="27">
        <v>17417.356</v>
      </c>
      <c r="G52" s="27">
        <v>23901.878000000001</v>
      </c>
      <c r="H52" s="27">
        <v>21738.808000000001</v>
      </c>
      <c r="I52" s="27">
        <v>15930.757000000001</v>
      </c>
      <c r="J52" s="27">
        <v>32105.402999999998</v>
      </c>
      <c r="K52" s="27">
        <v>34291.237000000001</v>
      </c>
      <c r="M52" s="28">
        <f>SUM(G52:K52)</f>
        <v>127968.08299999998</v>
      </c>
      <c r="N52" s="19" t="s">
        <v>59</v>
      </c>
    </row>
    <row r="53" spans="1:14" s="19" customFormat="1" ht="15.75">
      <c r="A53" s="15"/>
      <c r="B53" s="16"/>
      <c r="C53" s="16"/>
      <c r="D53" s="16"/>
      <c r="E53" s="17"/>
      <c r="F53" s="17"/>
      <c r="G53" s="17"/>
      <c r="H53" s="17"/>
      <c r="I53" s="17"/>
      <c r="J53" s="17"/>
      <c r="K53" s="17"/>
    </row>
    <row r="54" spans="1:14" ht="15.75">
      <c r="A54" s="18" t="s">
        <v>60</v>
      </c>
      <c r="B54" s="29"/>
      <c r="C54" s="19" t="s">
        <v>61</v>
      </c>
      <c r="D54" s="16"/>
      <c r="E54" s="17"/>
      <c r="F54" s="17"/>
      <c r="G54" s="17"/>
      <c r="H54" s="17"/>
      <c r="I54" s="17"/>
      <c r="J54" s="17"/>
      <c r="K54" s="17"/>
    </row>
    <row r="55" spans="1:14">
      <c r="A55" s="15"/>
      <c r="B55" s="16"/>
      <c r="C55" s="16"/>
      <c r="D55" s="16"/>
      <c r="E55" s="17"/>
      <c r="F55" s="17"/>
      <c r="G55" s="17"/>
      <c r="H55" s="17"/>
      <c r="I55" s="17"/>
      <c r="J55" s="17"/>
      <c r="K55" s="17"/>
    </row>
    <row r="56" spans="1:14">
      <c r="A56" s="15">
        <v>1</v>
      </c>
      <c r="B56" s="16"/>
      <c r="C56" s="7" t="s">
        <v>62</v>
      </c>
      <c r="D56" s="16"/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</row>
    <row r="57" spans="1:14">
      <c r="A57" s="15">
        <v>2</v>
      </c>
      <c r="B57" s="16"/>
      <c r="C57" s="7" t="s">
        <v>63</v>
      </c>
      <c r="D57" s="16"/>
      <c r="E57" s="17">
        <v>6150.5</v>
      </c>
      <c r="F57" s="17">
        <v>8531</v>
      </c>
      <c r="G57" s="17">
        <v>6145</v>
      </c>
      <c r="H57" s="17">
        <v>6145</v>
      </c>
      <c r="I57" s="17">
        <v>6145</v>
      </c>
      <c r="J57" s="17">
        <v>6145</v>
      </c>
      <c r="K57" s="17">
        <v>6145</v>
      </c>
    </row>
    <row r="58" spans="1:14">
      <c r="A58" s="15">
        <v>3</v>
      </c>
      <c r="B58" s="16"/>
      <c r="C58" s="7" t="s">
        <v>64</v>
      </c>
      <c r="D58" s="16"/>
      <c r="E58" s="17">
        <v>6088</v>
      </c>
      <c r="F58" s="17">
        <v>8067.3559999999998</v>
      </c>
      <c r="G58" s="17">
        <v>6522</v>
      </c>
      <c r="H58" s="17"/>
      <c r="I58" s="17"/>
      <c r="J58" s="17"/>
      <c r="K58" s="17"/>
    </row>
    <row r="59" spans="1:14">
      <c r="A59" s="15">
        <v>4</v>
      </c>
      <c r="B59" s="16"/>
      <c r="C59" s="7" t="s">
        <v>65</v>
      </c>
      <c r="D59" s="16"/>
      <c r="E59" s="17">
        <v>792</v>
      </c>
      <c r="F59" s="17">
        <v>805</v>
      </c>
      <c r="G59" s="17">
        <v>140</v>
      </c>
      <c r="H59" s="17">
        <v>140</v>
      </c>
      <c r="I59" s="17">
        <v>851.70699999999999</v>
      </c>
      <c r="J59" s="17">
        <v>204.31299999999999</v>
      </c>
      <c r="K59" s="17">
        <v>1349.146</v>
      </c>
    </row>
    <row r="60" spans="1:14" ht="15.75">
      <c r="A60" s="15" t="s">
        <v>66</v>
      </c>
      <c r="B60" s="16"/>
      <c r="C60" s="7" t="s">
        <v>67</v>
      </c>
      <c r="D60" s="16"/>
      <c r="E60" s="17">
        <v>4914</v>
      </c>
      <c r="F60" s="17"/>
      <c r="G60" s="17">
        <v>10999.878000000001</v>
      </c>
      <c r="H60" s="17">
        <v>14999.808000000001</v>
      </c>
      <c r="I60" s="17">
        <v>8000.0500000000011</v>
      </c>
      <c r="J60" s="17">
        <v>25000.089999999997</v>
      </c>
      <c r="K60" s="17">
        <v>26000.091</v>
      </c>
      <c r="M60" s="28">
        <f>SUM(G60:K60)</f>
        <v>84999.917000000001</v>
      </c>
      <c r="N60" s="7" t="s">
        <v>68</v>
      </c>
    </row>
    <row r="61" spans="1:14" ht="15.75">
      <c r="A61" s="15" t="s">
        <v>69</v>
      </c>
      <c r="B61" s="16"/>
      <c r="C61" s="7" t="s">
        <v>70</v>
      </c>
      <c r="D61" s="16"/>
      <c r="E61" s="17"/>
      <c r="F61" s="17"/>
      <c r="G61" s="17">
        <v>81</v>
      </c>
      <c r="H61" s="17">
        <v>454</v>
      </c>
      <c r="I61" s="17">
        <v>934</v>
      </c>
      <c r="J61" s="17">
        <v>756</v>
      </c>
      <c r="K61" s="17">
        <v>797</v>
      </c>
      <c r="M61" s="28">
        <f>SUM(G61:K61)</f>
        <v>3022</v>
      </c>
      <c r="N61" s="7" t="s">
        <v>71</v>
      </c>
    </row>
    <row r="62" spans="1:14">
      <c r="A62" s="15">
        <v>6</v>
      </c>
      <c r="B62" s="16"/>
      <c r="C62" s="7" t="s">
        <v>72</v>
      </c>
      <c r="D62" s="16"/>
      <c r="E62" s="17">
        <v>0</v>
      </c>
      <c r="F62" s="17">
        <v>0</v>
      </c>
      <c r="G62" s="17"/>
      <c r="H62" s="17"/>
      <c r="I62" s="17"/>
      <c r="J62" s="17"/>
      <c r="K62" s="17"/>
    </row>
    <row r="63" spans="1:14">
      <c r="A63" s="15">
        <v>7</v>
      </c>
      <c r="B63" s="16"/>
      <c r="C63" s="7" t="s">
        <v>73</v>
      </c>
      <c r="D63" s="16"/>
      <c r="E63" s="17"/>
      <c r="F63" s="17">
        <v>14</v>
      </c>
      <c r="G63" s="17">
        <v>14</v>
      </c>
      <c r="H63" s="17">
        <v>0</v>
      </c>
      <c r="I63" s="17">
        <v>0</v>
      </c>
      <c r="J63" s="17">
        <v>0</v>
      </c>
      <c r="K63" s="17">
        <v>0</v>
      </c>
    </row>
    <row r="64" spans="1:14">
      <c r="A64" s="15"/>
      <c r="B64" s="16"/>
      <c r="D64" s="16"/>
      <c r="E64" s="17"/>
      <c r="F64" s="17"/>
      <c r="G64" s="17"/>
      <c r="H64" s="17"/>
      <c r="I64" s="17"/>
      <c r="J64" s="17"/>
      <c r="K64" s="17"/>
    </row>
    <row r="65" spans="1:11">
      <c r="A65" s="15"/>
      <c r="B65" s="16"/>
      <c r="C65" s="16"/>
      <c r="D65" s="16"/>
      <c r="E65" s="17"/>
      <c r="F65" s="17"/>
      <c r="G65" s="17"/>
      <c r="H65" s="17"/>
      <c r="I65" s="17"/>
      <c r="J65" s="17"/>
      <c r="K65" s="17"/>
    </row>
    <row r="66" spans="1:11" ht="16.5" thickBot="1">
      <c r="A66" s="20" t="s">
        <v>60</v>
      </c>
      <c r="B66" s="21"/>
      <c r="C66" s="21" t="s">
        <v>74</v>
      </c>
      <c r="D66" s="21"/>
      <c r="E66" s="22">
        <v>17944.5</v>
      </c>
      <c r="F66" s="22">
        <v>17417.356</v>
      </c>
      <c r="G66" s="22">
        <v>23901.878000000001</v>
      </c>
      <c r="H66" s="22">
        <v>21738.808000000001</v>
      </c>
      <c r="I66" s="22">
        <v>15930.757000000001</v>
      </c>
      <c r="J66" s="22">
        <v>32105.402999999998</v>
      </c>
      <c r="K66" s="22">
        <v>34291.237000000001</v>
      </c>
    </row>
    <row r="67" spans="1:11" ht="15.75" thickTop="1">
      <c r="A67" s="15"/>
      <c r="B67" s="16"/>
      <c r="C67" s="16"/>
      <c r="D67" s="16"/>
      <c r="E67" s="17"/>
      <c r="F67" s="17"/>
      <c r="G67" s="17"/>
      <c r="H67" s="17"/>
      <c r="I67" s="17"/>
      <c r="J67" s="17"/>
      <c r="K67" s="17"/>
    </row>
    <row r="68" spans="1:11" ht="15.75">
      <c r="A68" s="30" t="s">
        <v>75</v>
      </c>
      <c r="B68" s="31"/>
      <c r="C68" s="31" t="s">
        <v>76</v>
      </c>
      <c r="D68" s="31"/>
      <c r="E68" s="32">
        <v>0</v>
      </c>
      <c r="F68" s="32">
        <v>0</v>
      </c>
      <c r="G68" s="32">
        <v>0</v>
      </c>
      <c r="H68" s="32">
        <v>0.28299999999944703</v>
      </c>
      <c r="I68" s="32">
        <v>0</v>
      </c>
      <c r="J68" s="32">
        <v>0</v>
      </c>
      <c r="K68" s="32">
        <v>0</v>
      </c>
    </row>
  </sheetData>
  <mergeCells count="4">
    <mergeCell ref="A1:K1"/>
    <mergeCell ref="A2:K2"/>
    <mergeCell ref="A3:K3"/>
    <mergeCell ref="A4:K4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61" orientation="portrait" r:id="rId1"/>
  <headerFooter>
    <oddHeader>&amp;R&amp;A</oddHeader>
    <oddFooter>&amp;L&amp;F &amp;A&amp;R27-01-2023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89016-236B-4037-A326-65B70BF46AE2}">
  <sheetPr>
    <pageSetUpPr fitToPage="1"/>
  </sheetPr>
  <dimension ref="A1:AF68"/>
  <sheetViews>
    <sheetView showGridLines="0" topLeftCell="A4" zoomScale="110" zoomScaleNormal="110" workbookViewId="0">
      <selection activeCell="I13" sqref="I13"/>
    </sheetView>
  </sheetViews>
  <sheetFormatPr defaultColWidth="9.140625" defaultRowHeight="15"/>
  <cols>
    <col min="1" max="1" width="7.42578125" style="33" customWidth="1"/>
    <col min="2" max="2" width="2.140625" style="7" customWidth="1"/>
    <col min="3" max="3" width="46.5703125" style="7" customWidth="1"/>
    <col min="4" max="4" width="16" style="7" customWidth="1"/>
    <col min="5" max="5" width="12.5703125" style="7" customWidth="1"/>
    <col min="6" max="6" width="13.85546875" style="7" customWidth="1"/>
    <col min="7" max="11" width="12.5703125" style="7" customWidth="1"/>
    <col min="12" max="12" width="9.140625" style="7"/>
    <col min="13" max="13" width="13.42578125" style="7" customWidth="1"/>
    <col min="14" max="16384" width="9.140625" style="7"/>
  </cols>
  <sheetData>
    <row r="1" spans="1:32" s="1" customFormat="1" ht="15.7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32" s="1" customFormat="1" ht="15.75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s="1" customFormat="1" ht="15.75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s="1" customFormat="1" ht="15.75">
      <c r="A4" s="53" t="s">
        <v>3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s="1" customFormat="1" ht="15.75">
      <c r="A5" s="3"/>
      <c r="B5" s="3"/>
      <c r="C5" s="3"/>
      <c r="D5" s="3"/>
      <c r="E5" s="3"/>
      <c r="F5" s="3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 ht="15.75">
      <c r="A6" s="4"/>
      <c r="B6" s="5"/>
      <c r="C6" s="5"/>
      <c r="D6" s="5"/>
      <c r="E6" s="6" t="s">
        <v>4</v>
      </c>
      <c r="F6" s="6" t="s">
        <v>5</v>
      </c>
      <c r="G6" s="6"/>
      <c r="H6" s="6"/>
      <c r="I6" s="6"/>
      <c r="J6" s="6"/>
      <c r="K6" s="6"/>
    </row>
    <row r="7" spans="1:32" s="11" customFormat="1" ht="15.75">
      <c r="A7" s="8"/>
      <c r="B7" s="9"/>
      <c r="C7" s="9"/>
      <c r="D7" s="9"/>
      <c r="E7" s="10" t="s">
        <v>7</v>
      </c>
      <c r="F7" s="10" t="s">
        <v>7</v>
      </c>
      <c r="G7" s="10" t="s">
        <v>8</v>
      </c>
      <c r="H7" s="10" t="s">
        <v>9</v>
      </c>
      <c r="I7" s="10" t="s">
        <v>10</v>
      </c>
      <c r="J7" s="10" t="s">
        <v>11</v>
      </c>
      <c r="K7" s="10" t="s">
        <v>12</v>
      </c>
    </row>
    <row r="8" spans="1:32" s="11" customFormat="1" ht="15.75">
      <c r="A8" s="12"/>
      <c r="B8" s="13"/>
      <c r="C8" s="13"/>
      <c r="D8" s="13"/>
      <c r="E8" s="14" t="s">
        <v>13</v>
      </c>
      <c r="F8" s="14" t="s">
        <v>13</v>
      </c>
      <c r="G8" s="14" t="s">
        <v>13</v>
      </c>
      <c r="H8" s="14" t="s">
        <v>13</v>
      </c>
      <c r="I8" s="14" t="s">
        <v>13</v>
      </c>
      <c r="J8" s="14" t="s">
        <v>13</v>
      </c>
      <c r="K8" s="14" t="s">
        <v>13</v>
      </c>
    </row>
    <row r="9" spans="1:32">
      <c r="A9" s="15"/>
      <c r="B9" s="16"/>
      <c r="C9" s="16"/>
      <c r="D9" s="16"/>
      <c r="E9" s="17"/>
      <c r="F9" s="17"/>
      <c r="G9" s="17"/>
      <c r="H9" s="17"/>
      <c r="I9" s="17"/>
      <c r="J9" s="17"/>
      <c r="K9" s="17"/>
    </row>
    <row r="10" spans="1:32" ht="15.75">
      <c r="A10" s="18" t="s">
        <v>14</v>
      </c>
      <c r="B10" s="16"/>
      <c r="C10" s="19" t="s">
        <v>15</v>
      </c>
      <c r="D10" s="16"/>
      <c r="E10" s="17"/>
      <c r="F10" s="17"/>
      <c r="G10" s="17"/>
      <c r="H10" s="17"/>
      <c r="I10" s="17"/>
      <c r="J10" s="17"/>
      <c r="K10" s="17"/>
    </row>
    <row r="11" spans="1:32">
      <c r="A11" s="15"/>
      <c r="B11" s="16"/>
      <c r="C11" s="16"/>
      <c r="D11" s="16"/>
      <c r="E11" s="17"/>
      <c r="F11" s="17"/>
      <c r="G11" s="17"/>
      <c r="H11" s="17"/>
      <c r="I11" s="17"/>
      <c r="J11" s="17"/>
      <c r="K11" s="17"/>
    </row>
    <row r="12" spans="1:32">
      <c r="A12" s="15">
        <v>1</v>
      </c>
      <c r="B12" s="16"/>
      <c r="C12" s="7" t="s">
        <v>16</v>
      </c>
      <c r="D12" s="16"/>
      <c r="E12" s="17">
        <v>400</v>
      </c>
      <c r="F12" s="17">
        <v>400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</row>
    <row r="13" spans="1:32">
      <c r="A13" s="15" t="s">
        <v>17</v>
      </c>
      <c r="B13" s="16"/>
      <c r="C13" s="7" t="s">
        <v>18</v>
      </c>
      <c r="D13" s="16"/>
      <c r="E13" s="17">
        <v>2000</v>
      </c>
      <c r="F13" s="34">
        <v>1235</v>
      </c>
      <c r="G13" s="34">
        <v>918</v>
      </c>
      <c r="H13" s="34">
        <v>0</v>
      </c>
      <c r="I13" s="34">
        <v>10803.691000000001</v>
      </c>
      <c r="J13" s="34">
        <v>25908.731</v>
      </c>
      <c r="K13" s="34">
        <f>25908.732-723</f>
        <v>25185.732</v>
      </c>
      <c r="M13" s="7" t="s">
        <v>77</v>
      </c>
      <c r="R13" s="35">
        <f>SUM(F13:K13)+G20</f>
        <v>65301.153999999995</v>
      </c>
    </row>
    <row r="14" spans="1:32">
      <c r="A14" s="15" t="s">
        <v>19</v>
      </c>
      <c r="B14" s="16"/>
      <c r="C14" s="7" t="s">
        <v>20</v>
      </c>
      <c r="D14" s="16"/>
      <c r="E14" s="17">
        <v>1296.981</v>
      </c>
      <c r="F14" s="17">
        <v>1018</v>
      </c>
      <c r="G14" s="17">
        <v>1451.4969999999998</v>
      </c>
      <c r="H14" s="17">
        <v>0</v>
      </c>
      <c r="I14" s="17">
        <v>0</v>
      </c>
      <c r="J14" s="17">
        <v>0</v>
      </c>
      <c r="K14" s="17">
        <v>0</v>
      </c>
    </row>
    <row r="15" spans="1:32">
      <c r="A15" s="15" t="s">
        <v>21</v>
      </c>
      <c r="B15" s="16"/>
      <c r="C15" s="7" t="s">
        <v>22</v>
      </c>
      <c r="D15" s="16"/>
      <c r="E15" s="17">
        <v>2808.904</v>
      </c>
      <c r="F15" s="17">
        <v>1931</v>
      </c>
      <c r="G15" s="17">
        <v>3790.54</v>
      </c>
      <c r="H15" s="17">
        <v>0</v>
      </c>
      <c r="I15" s="17">
        <v>0</v>
      </c>
      <c r="J15" s="17">
        <v>0</v>
      </c>
      <c r="K15" s="17">
        <v>0</v>
      </c>
    </row>
    <row r="16" spans="1:32">
      <c r="A16" s="15" t="s">
        <v>23</v>
      </c>
      <c r="B16" s="16"/>
      <c r="C16" s="7" t="s">
        <v>24</v>
      </c>
      <c r="D16" s="16"/>
      <c r="E16" s="17">
        <v>1200</v>
      </c>
      <c r="F16" s="17">
        <v>250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</row>
    <row r="17" spans="1:13">
      <c r="A17" s="15" t="s">
        <v>25</v>
      </c>
      <c r="B17" s="16"/>
      <c r="C17" s="7" t="s">
        <v>26</v>
      </c>
      <c r="D17" s="16"/>
      <c r="E17" s="17">
        <v>0</v>
      </c>
      <c r="F17" s="17">
        <v>0</v>
      </c>
      <c r="G17" s="17">
        <v>0</v>
      </c>
      <c r="H17" s="17">
        <v>4000</v>
      </c>
      <c r="I17" s="17">
        <v>0</v>
      </c>
      <c r="J17" s="17">
        <v>0</v>
      </c>
      <c r="K17" s="17">
        <v>0</v>
      </c>
      <c r="M17" s="7" t="s">
        <v>78</v>
      </c>
    </row>
    <row r="18" spans="1:13">
      <c r="A18" s="15" t="s">
        <v>27</v>
      </c>
      <c r="B18" s="16"/>
      <c r="C18" s="7" t="s">
        <v>28</v>
      </c>
      <c r="D18" s="16"/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</row>
    <row r="19" spans="1:13" ht="15.75">
      <c r="A19" s="15" t="s">
        <v>29</v>
      </c>
      <c r="B19" s="16"/>
      <c r="C19" s="7" t="s">
        <v>30</v>
      </c>
      <c r="D19" s="16"/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M19" s="19" t="s">
        <v>79</v>
      </c>
    </row>
    <row r="20" spans="1:13">
      <c r="A20" s="15" t="s">
        <v>31</v>
      </c>
      <c r="B20" s="16"/>
      <c r="C20" s="7" t="s">
        <v>32</v>
      </c>
      <c r="D20" s="16"/>
      <c r="E20" s="17">
        <v>0</v>
      </c>
      <c r="F20" s="17">
        <v>0</v>
      </c>
      <c r="G20" s="34">
        <f>1000+250</f>
        <v>1250</v>
      </c>
      <c r="H20" s="17">
        <v>0</v>
      </c>
      <c r="I20" s="17">
        <v>0</v>
      </c>
      <c r="J20" s="17">
        <v>0</v>
      </c>
      <c r="K20" s="17">
        <v>0</v>
      </c>
    </row>
    <row r="21" spans="1:13">
      <c r="A21" s="15"/>
      <c r="B21" s="16"/>
      <c r="D21" s="16"/>
      <c r="E21" s="17"/>
      <c r="F21" s="17"/>
      <c r="G21" s="17"/>
      <c r="H21" s="17"/>
      <c r="I21" s="17"/>
      <c r="J21" s="17"/>
      <c r="K21" s="17"/>
    </row>
    <row r="22" spans="1:13" ht="16.5" thickBot="1">
      <c r="A22" s="20" t="s">
        <v>14</v>
      </c>
      <c r="B22" s="21"/>
      <c r="C22" s="21" t="s">
        <v>33</v>
      </c>
      <c r="D22" s="21"/>
      <c r="E22" s="22">
        <f>SUM(E11:E21)</f>
        <v>7705.8850000000002</v>
      </c>
      <c r="F22" s="22">
        <f t="shared" ref="F22:K22" si="0">SUM(F11:F21)</f>
        <v>4834</v>
      </c>
      <c r="G22" s="22">
        <f t="shared" si="0"/>
        <v>7410.0370000000003</v>
      </c>
      <c r="H22" s="22">
        <f t="shared" si="0"/>
        <v>4000</v>
      </c>
      <c r="I22" s="22">
        <f t="shared" si="0"/>
        <v>10803.691000000001</v>
      </c>
      <c r="J22" s="22">
        <f t="shared" si="0"/>
        <v>25908.731</v>
      </c>
      <c r="K22" s="22">
        <f t="shared" si="0"/>
        <v>25185.732</v>
      </c>
    </row>
    <row r="23" spans="1:13" s="19" customFormat="1" ht="16.5" thickTop="1">
      <c r="A23" s="15"/>
      <c r="B23" s="16"/>
      <c r="C23" s="16"/>
      <c r="D23" s="16"/>
      <c r="E23" s="17"/>
      <c r="F23" s="17"/>
      <c r="G23" s="17"/>
      <c r="H23" s="17"/>
      <c r="I23" s="17"/>
      <c r="J23" s="17"/>
      <c r="K23" s="17"/>
    </row>
    <row r="24" spans="1:13" ht="15.75">
      <c r="A24" s="18" t="s">
        <v>34</v>
      </c>
      <c r="B24" s="19"/>
      <c r="C24" s="19" t="s">
        <v>35</v>
      </c>
      <c r="D24" s="19"/>
      <c r="E24" s="17"/>
      <c r="F24" s="17"/>
      <c r="G24" s="17"/>
      <c r="H24" s="17"/>
      <c r="I24" s="17"/>
      <c r="J24" s="17"/>
      <c r="K24" s="17"/>
    </row>
    <row r="25" spans="1:13" ht="15.75">
      <c r="A25" s="18"/>
      <c r="B25" s="19"/>
      <c r="C25" s="19"/>
      <c r="D25" s="19"/>
      <c r="E25" s="17"/>
      <c r="F25" s="17"/>
      <c r="G25" s="17"/>
      <c r="H25" s="17"/>
      <c r="I25" s="17"/>
      <c r="J25" s="17"/>
      <c r="K25" s="17"/>
    </row>
    <row r="26" spans="1:13" s="19" customFormat="1" ht="15.75">
      <c r="A26" s="15">
        <v>1</v>
      </c>
      <c r="C26" s="7" t="s">
        <v>36</v>
      </c>
      <c r="E26" s="23">
        <v>2472.8329999999996</v>
      </c>
      <c r="F26" s="23">
        <v>1969</v>
      </c>
      <c r="G26" s="23">
        <v>2325</v>
      </c>
      <c r="H26" s="23">
        <v>1867</v>
      </c>
      <c r="I26" s="23">
        <v>1707</v>
      </c>
      <c r="J26" s="23">
        <v>2634</v>
      </c>
      <c r="K26" s="23">
        <v>3606</v>
      </c>
    </row>
    <row r="27" spans="1:13" ht="15.75">
      <c r="A27" s="18"/>
      <c r="B27" s="19"/>
      <c r="C27" s="19"/>
      <c r="D27" s="19"/>
      <c r="E27" s="23"/>
      <c r="F27" s="23"/>
      <c r="G27" s="23"/>
      <c r="H27" s="23"/>
      <c r="I27" s="23"/>
      <c r="J27" s="23"/>
      <c r="K27" s="23"/>
    </row>
    <row r="28" spans="1:13" ht="16.5" thickBot="1">
      <c r="A28" s="20" t="s">
        <v>34</v>
      </c>
      <c r="B28" s="21"/>
      <c r="C28" s="21" t="s">
        <v>37</v>
      </c>
      <c r="D28" s="21"/>
      <c r="E28" s="22">
        <f>SUM(E26:E27)</f>
        <v>2472.8329999999996</v>
      </c>
      <c r="F28" s="22">
        <f t="shared" ref="F28:K28" si="1">SUM(F26:F27)</f>
        <v>1969</v>
      </c>
      <c r="G28" s="22">
        <f t="shared" si="1"/>
        <v>2325</v>
      </c>
      <c r="H28" s="22">
        <f t="shared" si="1"/>
        <v>1867</v>
      </c>
      <c r="I28" s="22">
        <f t="shared" si="1"/>
        <v>1707</v>
      </c>
      <c r="J28" s="22">
        <f t="shared" si="1"/>
        <v>2634</v>
      </c>
      <c r="K28" s="22">
        <f t="shared" si="1"/>
        <v>3606</v>
      </c>
    </row>
    <row r="29" spans="1:13" ht="15.75" thickTop="1">
      <c r="A29" s="15"/>
      <c r="B29" s="16"/>
      <c r="C29" s="16"/>
      <c r="D29" s="16"/>
      <c r="E29" s="17"/>
      <c r="F29" s="17"/>
      <c r="G29" s="17"/>
      <c r="H29" s="17"/>
      <c r="I29" s="17"/>
      <c r="J29" s="17"/>
      <c r="K29" s="17"/>
    </row>
    <row r="30" spans="1:13" ht="15.75">
      <c r="A30" s="18" t="s">
        <v>38</v>
      </c>
      <c r="B30" s="19"/>
      <c r="C30" s="19" t="s">
        <v>39</v>
      </c>
      <c r="D30" s="19"/>
      <c r="E30" s="23"/>
      <c r="F30" s="24"/>
      <c r="G30" s="24"/>
      <c r="H30" s="24"/>
      <c r="I30" s="23"/>
      <c r="J30" s="23"/>
      <c r="K30" s="23"/>
    </row>
    <row r="31" spans="1:13">
      <c r="A31" s="15"/>
      <c r="B31" s="16"/>
      <c r="C31" s="16"/>
      <c r="D31" s="16"/>
      <c r="E31" s="17"/>
      <c r="F31" s="17"/>
      <c r="G31" s="17"/>
      <c r="H31" s="17"/>
      <c r="I31" s="17"/>
      <c r="J31" s="17"/>
      <c r="K31" s="17"/>
    </row>
    <row r="32" spans="1:13">
      <c r="A32" s="15">
        <v>1</v>
      </c>
      <c r="B32" s="16"/>
      <c r="C32" s="7" t="s">
        <v>40</v>
      </c>
      <c r="D32" s="16"/>
      <c r="E32" s="17">
        <v>0</v>
      </c>
      <c r="F32" s="17">
        <v>492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</row>
    <row r="33" spans="1:11" s="19" customFormat="1" ht="15.75">
      <c r="A33" s="15">
        <v>2</v>
      </c>
      <c r="B33" s="16"/>
      <c r="C33" s="7" t="s">
        <v>41</v>
      </c>
      <c r="D33" s="16"/>
      <c r="E33" s="17">
        <v>400</v>
      </c>
      <c r="F33" s="17">
        <v>359</v>
      </c>
      <c r="G33" s="17">
        <v>50</v>
      </c>
      <c r="H33" s="17">
        <v>50</v>
      </c>
      <c r="I33" s="17">
        <v>50</v>
      </c>
      <c r="J33" s="17">
        <v>50</v>
      </c>
      <c r="K33" s="17">
        <v>50</v>
      </c>
    </row>
    <row r="34" spans="1:11">
      <c r="A34" s="15">
        <v>3</v>
      </c>
      <c r="C34" s="7" t="s">
        <v>42</v>
      </c>
      <c r="E34" s="17">
        <v>250</v>
      </c>
      <c r="F34" s="17">
        <v>100</v>
      </c>
      <c r="G34" s="17">
        <v>84</v>
      </c>
      <c r="H34" s="17">
        <v>20</v>
      </c>
      <c r="I34" s="17">
        <v>0</v>
      </c>
      <c r="J34" s="17">
        <v>0</v>
      </c>
      <c r="K34" s="17">
        <v>0</v>
      </c>
    </row>
    <row r="35" spans="1:11" s="19" customFormat="1" ht="15.75">
      <c r="A35" s="15">
        <v>4</v>
      </c>
      <c r="B35" s="7"/>
      <c r="C35" s="7" t="s">
        <v>43</v>
      </c>
      <c r="D35" s="7"/>
      <c r="E35" s="17">
        <v>889</v>
      </c>
      <c r="F35" s="17">
        <v>989</v>
      </c>
      <c r="G35" s="17">
        <v>1959</v>
      </c>
      <c r="H35" s="17">
        <v>834</v>
      </c>
      <c r="I35" s="17">
        <v>1083</v>
      </c>
      <c r="J35" s="17">
        <v>890</v>
      </c>
      <c r="K35" s="17">
        <v>1959</v>
      </c>
    </row>
    <row r="36" spans="1:11">
      <c r="A36" s="15">
        <v>5</v>
      </c>
      <c r="C36" s="7" t="s">
        <v>44</v>
      </c>
      <c r="E36" s="17">
        <v>50</v>
      </c>
      <c r="F36" s="17">
        <v>47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</row>
    <row r="37" spans="1:11">
      <c r="A37" s="15"/>
      <c r="E37" s="17"/>
      <c r="F37" s="17"/>
      <c r="G37" s="17"/>
      <c r="H37" s="17"/>
      <c r="I37" s="17"/>
      <c r="J37" s="17"/>
      <c r="K37" s="17"/>
    </row>
    <row r="38" spans="1:11" ht="15.75">
      <c r="A38" s="15"/>
      <c r="C38" s="19" t="s">
        <v>45</v>
      </c>
      <c r="E38" s="17"/>
      <c r="F38" s="17"/>
      <c r="G38" s="17"/>
      <c r="H38" s="17"/>
      <c r="I38" s="17"/>
      <c r="J38" s="17"/>
      <c r="K38" s="17"/>
    </row>
    <row r="39" spans="1:11" s="19" customFormat="1" ht="15.75">
      <c r="A39" s="15">
        <v>6</v>
      </c>
      <c r="B39" s="7"/>
      <c r="C39" s="7" t="s">
        <v>46</v>
      </c>
      <c r="D39" s="7"/>
      <c r="E39" s="17">
        <v>712</v>
      </c>
      <c r="F39" s="17">
        <v>140</v>
      </c>
      <c r="G39" s="17">
        <v>140</v>
      </c>
      <c r="H39" s="17">
        <v>140</v>
      </c>
      <c r="I39" s="17">
        <v>851.70699999999999</v>
      </c>
      <c r="J39" s="17">
        <v>204.31299999999999</v>
      </c>
      <c r="K39" s="17">
        <v>1349.146</v>
      </c>
    </row>
    <row r="40" spans="1:11">
      <c r="A40" s="15">
        <v>7</v>
      </c>
      <c r="C40" s="7" t="s">
        <v>47</v>
      </c>
      <c r="E40" s="17">
        <v>0</v>
      </c>
      <c r="F40" s="17">
        <v>2046</v>
      </c>
      <c r="G40" s="17">
        <v>1103.691</v>
      </c>
      <c r="H40" s="17">
        <v>2147.2080000000001</v>
      </c>
      <c r="I40" s="17">
        <v>286.85899999999998</v>
      </c>
      <c r="J40" s="17">
        <v>286.85899999999998</v>
      </c>
      <c r="K40" s="17">
        <v>286.85899999999998</v>
      </c>
    </row>
    <row r="41" spans="1:11">
      <c r="A41" s="15">
        <v>8</v>
      </c>
      <c r="C41" s="7" t="s">
        <v>48</v>
      </c>
      <c r="E41" s="17">
        <v>45</v>
      </c>
      <c r="F41" s="17">
        <v>68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</row>
    <row r="42" spans="1:11">
      <c r="A42" s="15">
        <v>9</v>
      </c>
      <c r="C42" s="7" t="s">
        <v>49</v>
      </c>
      <c r="E42" s="17">
        <v>1000</v>
      </c>
      <c r="F42" s="17">
        <v>1088</v>
      </c>
      <c r="G42" s="17">
        <v>0</v>
      </c>
      <c r="H42" s="17">
        <v>0</v>
      </c>
      <c r="I42" s="17">
        <v>0</v>
      </c>
      <c r="J42" s="17">
        <v>1000</v>
      </c>
      <c r="K42" s="17">
        <v>0</v>
      </c>
    </row>
    <row r="43" spans="1:11">
      <c r="A43" s="15">
        <v>10</v>
      </c>
      <c r="C43" s="7" t="s">
        <v>50</v>
      </c>
      <c r="E43" s="17">
        <v>0</v>
      </c>
      <c r="F43" s="17">
        <v>0</v>
      </c>
      <c r="G43" s="17">
        <v>683</v>
      </c>
      <c r="H43" s="17">
        <v>0</v>
      </c>
      <c r="I43" s="17">
        <v>0</v>
      </c>
      <c r="J43" s="17">
        <v>0</v>
      </c>
      <c r="K43" s="17">
        <v>0</v>
      </c>
    </row>
    <row r="44" spans="1:11">
      <c r="A44" s="15">
        <v>11</v>
      </c>
      <c r="C44" s="7" t="s">
        <v>51</v>
      </c>
      <c r="E44" s="17">
        <v>0</v>
      </c>
      <c r="F44" s="17">
        <v>0</v>
      </c>
      <c r="G44" s="17">
        <v>0</v>
      </c>
      <c r="H44" s="17">
        <v>276.10000000000002</v>
      </c>
      <c r="I44" s="17">
        <v>0</v>
      </c>
      <c r="J44" s="17">
        <v>0</v>
      </c>
      <c r="K44" s="17">
        <v>0</v>
      </c>
    </row>
    <row r="45" spans="1:11">
      <c r="A45" s="15"/>
      <c r="B45" s="16"/>
      <c r="C45" s="16"/>
      <c r="D45" s="16"/>
      <c r="E45" s="17"/>
      <c r="F45" s="17"/>
      <c r="G45" s="17"/>
      <c r="H45" s="17"/>
      <c r="I45" s="17"/>
      <c r="J45" s="17"/>
      <c r="K45" s="17"/>
    </row>
    <row r="46" spans="1:11" ht="16.5" thickBot="1">
      <c r="A46" s="20" t="s">
        <v>38</v>
      </c>
      <c r="B46" s="21"/>
      <c r="C46" s="21" t="s">
        <v>52</v>
      </c>
      <c r="D46" s="21"/>
      <c r="E46" s="22">
        <f>SUM(E32:E45)</f>
        <v>3346</v>
      </c>
      <c r="F46" s="22">
        <f t="shared" ref="F46:K46" si="2">SUM(F32:F45)</f>
        <v>5329</v>
      </c>
      <c r="G46" s="22">
        <f t="shared" si="2"/>
        <v>4019.6909999999998</v>
      </c>
      <c r="H46" s="22">
        <f t="shared" si="2"/>
        <v>3467.308</v>
      </c>
      <c r="I46" s="22">
        <f t="shared" si="2"/>
        <v>2271.5659999999998</v>
      </c>
      <c r="J46" s="22">
        <f t="shared" si="2"/>
        <v>2431.172</v>
      </c>
      <c r="K46" s="22">
        <f t="shared" si="2"/>
        <v>3645.0049999999997</v>
      </c>
    </row>
    <row r="47" spans="1:11" ht="15.75" thickTop="1">
      <c r="A47" s="15"/>
      <c r="B47" s="16"/>
      <c r="C47" s="16"/>
      <c r="D47" s="16"/>
      <c r="E47" s="17"/>
      <c r="F47" s="17"/>
      <c r="G47" s="17"/>
      <c r="H47" s="17"/>
      <c r="I47" s="17"/>
      <c r="J47" s="17"/>
      <c r="K47" s="17"/>
    </row>
    <row r="48" spans="1:11" ht="16.5" thickBot="1">
      <c r="A48" s="20" t="s">
        <v>53</v>
      </c>
      <c r="B48" s="21"/>
      <c r="C48" s="21" t="s">
        <v>54</v>
      </c>
      <c r="D48" s="21"/>
      <c r="E48" s="22">
        <v>42</v>
      </c>
      <c r="F48" s="22">
        <v>716</v>
      </c>
      <c r="G48" s="22">
        <v>100</v>
      </c>
      <c r="H48" s="22">
        <v>0</v>
      </c>
      <c r="I48" s="22">
        <v>0</v>
      </c>
      <c r="J48" s="22">
        <v>0</v>
      </c>
      <c r="K48" s="22">
        <v>0</v>
      </c>
    </row>
    <row r="49" spans="1:14" s="19" customFormat="1" ht="16.5" thickTop="1">
      <c r="A49" s="15"/>
      <c r="B49" s="16"/>
      <c r="C49" s="16"/>
      <c r="D49" s="16"/>
      <c r="E49" s="17"/>
      <c r="F49" s="17"/>
      <c r="G49" s="17"/>
      <c r="H49" s="17"/>
      <c r="I49" s="17"/>
      <c r="J49" s="17"/>
      <c r="K49" s="17"/>
    </row>
    <row r="50" spans="1:14" ht="16.5" thickBot="1">
      <c r="A50" s="20" t="s">
        <v>55</v>
      </c>
      <c r="B50" s="21"/>
      <c r="C50" s="21" t="s">
        <v>56</v>
      </c>
      <c r="D50" s="21"/>
      <c r="E50" s="22">
        <v>4378</v>
      </c>
      <c r="F50" s="22">
        <v>4374.3559999999998</v>
      </c>
      <c r="G50" s="22">
        <v>11215.15</v>
      </c>
      <c r="H50" s="22">
        <v>10404.5</v>
      </c>
      <c r="I50" s="22">
        <v>1148.5</v>
      </c>
      <c r="J50" s="22">
        <v>1131.5</v>
      </c>
      <c r="K50" s="22">
        <v>1131.5</v>
      </c>
    </row>
    <row r="51" spans="1:14" s="19" customFormat="1" ht="16.5" thickTop="1">
      <c r="A51" s="15"/>
      <c r="B51" s="16"/>
      <c r="C51" s="16"/>
      <c r="D51" s="16"/>
      <c r="E51" s="17"/>
      <c r="F51" s="17"/>
      <c r="G51" s="17"/>
      <c r="H51" s="17"/>
      <c r="I51" s="17"/>
      <c r="J51" s="17"/>
      <c r="K51" s="17"/>
    </row>
    <row r="52" spans="1:14" s="19" customFormat="1" ht="16.5" thickBot="1">
      <c r="A52" s="25" t="s">
        <v>57</v>
      </c>
      <c r="B52" s="26"/>
      <c r="C52" s="26" t="s">
        <v>58</v>
      </c>
      <c r="D52" s="26"/>
      <c r="E52" s="27">
        <f>E50++E48+E46+E28+E22</f>
        <v>17944.718000000001</v>
      </c>
      <c r="F52" s="27">
        <f t="shared" ref="F52:K52" si="3">F50++F48+F46+F28+F22</f>
        <v>17222.356</v>
      </c>
      <c r="G52" s="27">
        <f t="shared" si="3"/>
        <v>25069.878000000001</v>
      </c>
      <c r="H52" s="27">
        <f t="shared" si="3"/>
        <v>19738.808000000001</v>
      </c>
      <c r="I52" s="27">
        <f t="shared" si="3"/>
        <v>15930.757000000001</v>
      </c>
      <c r="J52" s="27">
        <f t="shared" si="3"/>
        <v>32105.402999999998</v>
      </c>
      <c r="K52" s="27">
        <f t="shared" si="3"/>
        <v>33568.237000000001</v>
      </c>
      <c r="M52" s="28">
        <f>SUM(G52:K52)</f>
        <v>126413.08299999998</v>
      </c>
      <c r="N52" s="19" t="s">
        <v>59</v>
      </c>
    </row>
    <row r="53" spans="1:14" s="19" customFormat="1" ht="15.75">
      <c r="A53" s="15"/>
      <c r="B53" s="16"/>
      <c r="C53" s="16"/>
      <c r="D53" s="16"/>
      <c r="E53" s="17"/>
      <c r="F53" s="17"/>
      <c r="G53" s="17"/>
      <c r="H53" s="17"/>
      <c r="I53" s="17"/>
      <c r="J53" s="17"/>
      <c r="K53" s="17"/>
    </row>
    <row r="54" spans="1:14" ht="15.75">
      <c r="A54" s="18" t="s">
        <v>60</v>
      </c>
      <c r="B54" s="29"/>
      <c r="C54" s="19" t="s">
        <v>61</v>
      </c>
      <c r="D54" s="16"/>
      <c r="E54" s="17"/>
      <c r="F54" s="17"/>
      <c r="G54" s="17"/>
      <c r="H54" s="17"/>
      <c r="I54" s="17"/>
      <c r="J54" s="17"/>
      <c r="K54" s="17"/>
    </row>
    <row r="55" spans="1:14">
      <c r="A55" s="15"/>
      <c r="B55" s="16"/>
      <c r="C55" s="16"/>
      <c r="D55" s="16"/>
      <c r="E55" s="17"/>
      <c r="F55" s="17"/>
      <c r="G55" s="17"/>
      <c r="H55" s="17"/>
      <c r="I55" s="17"/>
      <c r="J55" s="17"/>
      <c r="K55" s="17"/>
    </row>
    <row r="56" spans="1:14">
      <c r="A56" s="15">
        <v>1</v>
      </c>
      <c r="B56" s="16"/>
      <c r="C56" s="7" t="s">
        <v>62</v>
      </c>
      <c r="D56" s="16"/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</row>
    <row r="57" spans="1:14">
      <c r="A57" s="15">
        <v>2</v>
      </c>
      <c r="B57" s="16"/>
      <c r="C57" s="7" t="s">
        <v>63</v>
      </c>
      <c r="D57" s="16"/>
      <c r="E57" s="17">
        <v>6150.5</v>
      </c>
      <c r="F57" s="17">
        <v>8531</v>
      </c>
      <c r="G57" s="17">
        <v>6145</v>
      </c>
      <c r="H57" s="17">
        <v>6145</v>
      </c>
      <c r="I57" s="17">
        <v>6145</v>
      </c>
      <c r="J57" s="17">
        <v>6145</v>
      </c>
      <c r="K57" s="17">
        <v>6145</v>
      </c>
    </row>
    <row r="58" spans="1:14">
      <c r="A58" s="15">
        <v>3</v>
      </c>
      <c r="B58" s="16"/>
      <c r="C58" s="7" t="s">
        <v>64</v>
      </c>
      <c r="D58" s="16"/>
      <c r="E58" s="17">
        <v>6088</v>
      </c>
      <c r="F58" s="17">
        <v>7872</v>
      </c>
      <c r="G58" s="17">
        <f>6522+195</f>
        <v>6717</v>
      </c>
      <c r="H58" s="17"/>
      <c r="I58" s="17"/>
      <c r="J58" s="17"/>
      <c r="K58" s="17"/>
    </row>
    <row r="59" spans="1:14">
      <c r="A59" s="15">
        <v>4</v>
      </c>
      <c r="B59" s="16"/>
      <c r="C59" s="7" t="s">
        <v>65</v>
      </c>
      <c r="D59" s="16"/>
      <c r="E59" s="17">
        <v>792</v>
      </c>
      <c r="F59" s="17">
        <v>805</v>
      </c>
      <c r="G59" s="17">
        <v>140</v>
      </c>
      <c r="H59" s="17">
        <v>140</v>
      </c>
      <c r="I59" s="17">
        <v>851.70699999999999</v>
      </c>
      <c r="J59" s="17">
        <v>204.31299999999999</v>
      </c>
      <c r="K59" s="17">
        <v>1349.146</v>
      </c>
    </row>
    <row r="60" spans="1:14" ht="15.75">
      <c r="A60" s="15" t="s">
        <v>66</v>
      </c>
      <c r="B60" s="16"/>
      <c r="C60" s="7" t="s">
        <v>67</v>
      </c>
      <c r="D60" s="16"/>
      <c r="E60" s="17">
        <v>4914</v>
      </c>
      <c r="F60" s="17"/>
      <c r="G60" s="17">
        <v>12000</v>
      </c>
      <c r="H60" s="17">
        <v>13000</v>
      </c>
      <c r="I60" s="17">
        <v>8000.0500000000011</v>
      </c>
      <c r="J60" s="17">
        <v>25000.089999999997</v>
      </c>
      <c r="K60" s="17">
        <v>26000.091</v>
      </c>
      <c r="M60" s="28">
        <f>SUM(G60:K60)</f>
        <v>84000.231</v>
      </c>
      <c r="N60" s="7" t="s">
        <v>68</v>
      </c>
    </row>
    <row r="61" spans="1:14" ht="15.75">
      <c r="A61" s="15" t="s">
        <v>69</v>
      </c>
      <c r="B61" s="16"/>
      <c r="C61" s="7" t="s">
        <v>70</v>
      </c>
      <c r="D61" s="16"/>
      <c r="E61" s="17"/>
      <c r="F61" s="17"/>
      <c r="G61" s="17">
        <v>54</v>
      </c>
      <c r="H61" s="17">
        <v>454</v>
      </c>
      <c r="I61" s="17">
        <v>934</v>
      </c>
      <c r="J61" s="17">
        <v>756</v>
      </c>
      <c r="K61" s="17">
        <v>74</v>
      </c>
      <c r="M61" s="28">
        <f>SUM(G61:K61)</f>
        <v>2272</v>
      </c>
      <c r="N61" s="7" t="s">
        <v>71</v>
      </c>
    </row>
    <row r="62" spans="1:14">
      <c r="A62" s="15">
        <v>6</v>
      </c>
      <c r="B62" s="16"/>
      <c r="C62" s="7" t="s">
        <v>72</v>
      </c>
      <c r="D62" s="16"/>
      <c r="E62" s="17">
        <v>0</v>
      </c>
      <c r="F62" s="17">
        <v>0</v>
      </c>
      <c r="G62" s="17"/>
      <c r="H62" s="17"/>
      <c r="I62" s="17"/>
      <c r="J62" s="17"/>
      <c r="K62" s="17"/>
    </row>
    <row r="63" spans="1:14">
      <c r="A63" s="15">
        <v>7</v>
      </c>
      <c r="B63" s="16"/>
      <c r="C63" s="7" t="s">
        <v>73</v>
      </c>
      <c r="D63" s="16"/>
      <c r="E63" s="17"/>
      <c r="F63" s="17">
        <v>14</v>
      </c>
      <c r="G63" s="17">
        <v>14</v>
      </c>
      <c r="H63" s="17">
        <v>0</v>
      </c>
      <c r="I63" s="17">
        <v>0</v>
      </c>
      <c r="J63" s="17">
        <v>0</v>
      </c>
      <c r="K63" s="17">
        <v>0</v>
      </c>
    </row>
    <row r="64" spans="1:14">
      <c r="A64" s="15"/>
      <c r="B64" s="16"/>
      <c r="D64" s="16"/>
      <c r="E64" s="17"/>
      <c r="F64" s="17"/>
      <c r="G64" s="17"/>
      <c r="H64" s="17"/>
      <c r="I64" s="17"/>
      <c r="J64" s="17"/>
      <c r="K64" s="17"/>
    </row>
    <row r="65" spans="1:11">
      <c r="A65" s="15"/>
      <c r="B65" s="16"/>
      <c r="C65" s="16"/>
      <c r="D65" s="16"/>
      <c r="E65" s="17"/>
      <c r="F65" s="17"/>
      <c r="G65" s="17"/>
      <c r="H65" s="17"/>
      <c r="I65" s="17"/>
      <c r="J65" s="17"/>
      <c r="K65" s="17"/>
    </row>
    <row r="66" spans="1:11" ht="16.5" thickBot="1">
      <c r="A66" s="20" t="s">
        <v>60</v>
      </c>
      <c r="B66" s="21"/>
      <c r="C66" s="21" t="s">
        <v>74</v>
      </c>
      <c r="D66" s="21"/>
      <c r="E66" s="22">
        <f>SUM(E56:E65)</f>
        <v>17944.5</v>
      </c>
      <c r="F66" s="22">
        <f t="shared" ref="F66:K66" si="4">SUM(F56:F65)</f>
        <v>17222</v>
      </c>
      <c r="G66" s="22">
        <f t="shared" si="4"/>
        <v>25070</v>
      </c>
      <c r="H66" s="22">
        <f t="shared" si="4"/>
        <v>19739</v>
      </c>
      <c r="I66" s="22">
        <f t="shared" si="4"/>
        <v>15930.757000000001</v>
      </c>
      <c r="J66" s="22">
        <f t="shared" si="4"/>
        <v>32105.402999999998</v>
      </c>
      <c r="K66" s="22">
        <f t="shared" si="4"/>
        <v>33568.237000000001</v>
      </c>
    </row>
    <row r="67" spans="1:11" ht="15.75" thickTop="1">
      <c r="A67" s="15"/>
      <c r="B67" s="16"/>
      <c r="C67" s="16"/>
      <c r="D67" s="16"/>
      <c r="E67" s="17"/>
      <c r="F67" s="17"/>
      <c r="G67" s="17"/>
      <c r="H67" s="17"/>
      <c r="I67" s="17"/>
      <c r="J67" s="17"/>
      <c r="K67" s="17"/>
    </row>
    <row r="68" spans="1:11" ht="15.75">
      <c r="A68" s="30" t="s">
        <v>75</v>
      </c>
      <c r="B68" s="31"/>
      <c r="C68" s="31" t="s">
        <v>76</v>
      </c>
      <c r="D68" s="31"/>
      <c r="E68" s="32">
        <v>0</v>
      </c>
      <c r="F68" s="32">
        <v>0</v>
      </c>
      <c r="G68" s="32">
        <v>0</v>
      </c>
      <c r="H68" s="32">
        <v>0.28299999999944703</v>
      </c>
      <c r="I68" s="32">
        <v>0</v>
      </c>
      <c r="J68" s="32">
        <v>0</v>
      </c>
      <c r="K68" s="32">
        <v>0</v>
      </c>
    </row>
  </sheetData>
  <mergeCells count="4">
    <mergeCell ref="A1:K1"/>
    <mergeCell ref="A2:K2"/>
    <mergeCell ref="A3:K3"/>
    <mergeCell ref="A4:K4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61" orientation="portrait" r:id="rId1"/>
  <headerFooter>
    <oddHeader>&amp;R&amp;A</oddHeader>
    <oddFooter>&amp;L&amp;F &amp;A&amp;R27-01-2023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A57B1-3B3E-4A40-9A72-3C85032AF23D}">
  <sheetPr>
    <pageSetUpPr fitToPage="1"/>
  </sheetPr>
  <dimension ref="A1:AF69"/>
  <sheetViews>
    <sheetView showGridLines="0" topLeftCell="A5" zoomScale="110" zoomScaleNormal="110" workbookViewId="0">
      <selection activeCell="N57" sqref="N57"/>
    </sheetView>
  </sheetViews>
  <sheetFormatPr defaultColWidth="9.140625" defaultRowHeight="15"/>
  <cols>
    <col min="1" max="1" width="7.42578125" style="33" customWidth="1"/>
    <col min="2" max="2" width="2.140625" style="7" customWidth="1"/>
    <col min="3" max="3" width="46.5703125" style="7" customWidth="1"/>
    <col min="4" max="4" width="16" style="7" customWidth="1"/>
    <col min="5" max="5" width="12.5703125" style="7" customWidth="1"/>
    <col min="6" max="6" width="13.85546875" style="7" customWidth="1"/>
    <col min="7" max="11" width="12.5703125" style="7" customWidth="1"/>
    <col min="12" max="16384" width="9.140625" style="7"/>
  </cols>
  <sheetData>
    <row r="1" spans="1:32" s="1" customFormat="1" ht="15.7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32" s="1" customFormat="1" ht="15.75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s="1" customFormat="1" ht="15.75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s="1" customFormat="1" ht="15.75">
      <c r="A4" s="53" t="s">
        <v>3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s="1" customFormat="1" ht="15.75">
      <c r="A5" s="3"/>
      <c r="B5" s="3"/>
      <c r="C5" s="3"/>
      <c r="D5" s="3"/>
      <c r="E5" s="3"/>
      <c r="F5" s="3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 ht="15.75">
      <c r="A6" s="4"/>
      <c r="B6" s="5"/>
      <c r="C6" s="5"/>
      <c r="D6" s="5"/>
      <c r="E6" s="6" t="s">
        <v>4</v>
      </c>
      <c r="F6" s="6" t="s">
        <v>5</v>
      </c>
      <c r="G6" s="6"/>
      <c r="H6" s="6"/>
      <c r="I6" s="6"/>
      <c r="J6" s="6"/>
      <c r="K6" s="6"/>
    </row>
    <row r="7" spans="1:32" s="11" customFormat="1" ht="15.75">
      <c r="A7" s="8"/>
      <c r="B7" s="9"/>
      <c r="C7" s="9"/>
      <c r="D7" s="9"/>
      <c r="E7" s="10" t="s">
        <v>7</v>
      </c>
      <c r="F7" s="10" t="s">
        <v>7</v>
      </c>
      <c r="G7" s="10" t="s">
        <v>8</v>
      </c>
      <c r="H7" s="10" t="s">
        <v>9</v>
      </c>
      <c r="I7" s="10" t="s">
        <v>10</v>
      </c>
      <c r="J7" s="10" t="s">
        <v>11</v>
      </c>
      <c r="K7" s="10" t="s">
        <v>12</v>
      </c>
    </row>
    <row r="8" spans="1:32" s="11" customFormat="1" ht="15.75">
      <c r="A8" s="12"/>
      <c r="B8" s="13"/>
      <c r="C8" s="13"/>
      <c r="D8" s="13"/>
      <c r="E8" s="14" t="s">
        <v>13</v>
      </c>
      <c r="F8" s="14" t="s">
        <v>13</v>
      </c>
      <c r="G8" s="14" t="s">
        <v>13</v>
      </c>
      <c r="H8" s="14" t="s">
        <v>13</v>
      </c>
      <c r="I8" s="14" t="s">
        <v>13</v>
      </c>
      <c r="J8" s="14" t="s">
        <v>13</v>
      </c>
      <c r="K8" s="14" t="s">
        <v>13</v>
      </c>
    </row>
    <row r="9" spans="1:32">
      <c r="A9" s="15"/>
      <c r="B9" s="16"/>
      <c r="C9" s="16"/>
      <c r="D9" s="16"/>
      <c r="E9" s="17"/>
      <c r="F9" s="17"/>
      <c r="G9" s="17"/>
      <c r="H9" s="17"/>
      <c r="I9" s="17"/>
      <c r="J9" s="17"/>
      <c r="K9" s="17"/>
    </row>
    <row r="10" spans="1:32" ht="15.75">
      <c r="A10" s="18" t="s">
        <v>14</v>
      </c>
      <c r="B10" s="16"/>
      <c r="C10" s="19" t="s">
        <v>15</v>
      </c>
      <c r="D10" s="16"/>
      <c r="E10" s="17"/>
      <c r="F10" s="17"/>
      <c r="G10" s="17"/>
      <c r="H10" s="17"/>
      <c r="I10" s="17"/>
      <c r="J10" s="17"/>
      <c r="K10" s="17"/>
    </row>
    <row r="11" spans="1:32">
      <c r="A11" s="15"/>
      <c r="B11" s="16"/>
      <c r="C11" s="16"/>
      <c r="D11" s="16"/>
      <c r="E11" s="17"/>
      <c r="F11" s="17"/>
      <c r="G11" s="17"/>
      <c r="H11" s="17"/>
      <c r="I11" s="17"/>
      <c r="J11" s="17"/>
      <c r="K11" s="17"/>
    </row>
    <row r="12" spans="1:32">
      <c r="A12" s="15">
        <v>1</v>
      </c>
      <c r="B12" s="16"/>
      <c r="C12" s="7" t="s">
        <v>16</v>
      </c>
      <c r="D12" s="16"/>
      <c r="E12" s="17">
        <v>400</v>
      </c>
      <c r="F12" s="17">
        <v>400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</row>
    <row r="13" spans="1:32">
      <c r="A13" s="15" t="s">
        <v>17</v>
      </c>
      <c r="B13" s="16"/>
      <c r="C13" s="7" t="s">
        <v>18</v>
      </c>
      <c r="D13" s="16"/>
      <c r="E13" s="17">
        <v>2000</v>
      </c>
      <c r="F13" s="34">
        <v>1235</v>
      </c>
      <c r="G13" s="34">
        <v>918</v>
      </c>
      <c r="H13" s="34">
        <v>0</v>
      </c>
      <c r="I13" s="34">
        <v>0</v>
      </c>
      <c r="J13" s="34">
        <v>0</v>
      </c>
      <c r="K13" s="34">
        <v>0</v>
      </c>
      <c r="M13" s="7" t="s">
        <v>77</v>
      </c>
      <c r="R13" s="35">
        <f>SUM(F13:K13)+G21</f>
        <v>3403</v>
      </c>
    </row>
    <row r="14" spans="1:32">
      <c r="A14" s="15" t="s">
        <v>19</v>
      </c>
      <c r="B14" s="16"/>
      <c r="C14" s="7" t="s">
        <v>20</v>
      </c>
      <c r="D14" s="16"/>
      <c r="E14" s="17">
        <v>1296.981</v>
      </c>
      <c r="F14" s="17">
        <v>1018</v>
      </c>
      <c r="G14" s="17">
        <v>1451.4969999999998</v>
      </c>
      <c r="H14" s="17">
        <v>0</v>
      </c>
      <c r="I14" s="17">
        <v>0</v>
      </c>
      <c r="J14" s="17">
        <v>0</v>
      </c>
      <c r="K14" s="17">
        <v>0</v>
      </c>
      <c r="M14" s="7" t="s">
        <v>80</v>
      </c>
    </row>
    <row r="15" spans="1:32">
      <c r="A15" s="15" t="s">
        <v>21</v>
      </c>
      <c r="B15" s="16"/>
      <c r="C15" s="7" t="s">
        <v>22</v>
      </c>
      <c r="D15" s="16"/>
      <c r="E15" s="17">
        <v>2808.904</v>
      </c>
      <c r="F15" s="17">
        <v>1931</v>
      </c>
      <c r="G15" s="17">
        <v>3790.54</v>
      </c>
      <c r="H15" s="17">
        <v>0</v>
      </c>
      <c r="I15" s="17">
        <v>0</v>
      </c>
      <c r="J15" s="17">
        <v>0</v>
      </c>
      <c r="K15" s="17">
        <v>0</v>
      </c>
    </row>
    <row r="16" spans="1:32">
      <c r="A16" s="15" t="s">
        <v>23</v>
      </c>
      <c r="B16" s="16"/>
      <c r="C16" s="7" t="s">
        <v>24</v>
      </c>
      <c r="D16" s="16"/>
      <c r="E16" s="17">
        <v>1200</v>
      </c>
      <c r="F16" s="17">
        <v>250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</row>
    <row r="17" spans="1:19">
      <c r="A17" s="15" t="s">
        <v>25</v>
      </c>
      <c r="B17" s="16"/>
      <c r="C17" s="7" t="s">
        <v>26</v>
      </c>
      <c r="D17" s="16"/>
      <c r="E17" s="17">
        <v>0</v>
      </c>
      <c r="F17" s="17">
        <v>0</v>
      </c>
      <c r="G17" s="17">
        <v>0</v>
      </c>
      <c r="H17" s="17">
        <v>4000</v>
      </c>
      <c r="I17" s="17">
        <v>0</v>
      </c>
      <c r="J17" s="17">
        <v>0</v>
      </c>
      <c r="K17" s="17">
        <v>0</v>
      </c>
      <c r="M17" s="7" t="s">
        <v>81</v>
      </c>
    </row>
    <row r="18" spans="1:19">
      <c r="A18" s="15" t="s">
        <v>27</v>
      </c>
      <c r="B18" s="16"/>
      <c r="C18" s="7" t="s">
        <v>28</v>
      </c>
      <c r="D18" s="16"/>
      <c r="E18" s="17">
        <v>0</v>
      </c>
      <c r="F18" s="17">
        <v>0</v>
      </c>
      <c r="G18" s="17">
        <v>0</v>
      </c>
      <c r="H18" s="17">
        <v>0</v>
      </c>
      <c r="I18" s="36">
        <v>4000</v>
      </c>
      <c r="J18" s="36">
        <v>2000</v>
      </c>
      <c r="K18" s="17">
        <v>0</v>
      </c>
      <c r="M18" s="7" t="s">
        <v>82</v>
      </c>
      <c r="S18" s="37">
        <f>SUM(I18:J20)/1000</f>
        <v>20</v>
      </c>
    </row>
    <row r="19" spans="1:19">
      <c r="A19" s="15" t="s">
        <v>29</v>
      </c>
      <c r="B19" s="16"/>
      <c r="C19" s="7" t="s">
        <v>83</v>
      </c>
      <c r="D19" s="16"/>
      <c r="E19" s="17">
        <v>0</v>
      </c>
      <c r="F19" s="17">
        <v>0</v>
      </c>
      <c r="G19" s="17">
        <v>0</v>
      </c>
      <c r="H19" s="17">
        <v>0</v>
      </c>
      <c r="I19" s="36">
        <v>4000</v>
      </c>
      <c r="J19" s="36">
        <v>3000</v>
      </c>
      <c r="K19" s="17">
        <v>0</v>
      </c>
      <c r="M19" s="7" t="s">
        <v>84</v>
      </c>
      <c r="S19" s="38">
        <v>10</v>
      </c>
    </row>
    <row r="20" spans="1:19">
      <c r="A20" s="15" t="s">
        <v>85</v>
      </c>
      <c r="B20" s="16"/>
      <c r="C20" s="7" t="s">
        <v>86</v>
      </c>
      <c r="D20" s="16"/>
      <c r="E20" s="17">
        <v>0</v>
      </c>
      <c r="F20" s="17">
        <v>0</v>
      </c>
      <c r="G20" s="17">
        <v>0</v>
      </c>
      <c r="H20" s="17">
        <v>0</v>
      </c>
      <c r="I20" s="36">
        <v>4000</v>
      </c>
      <c r="J20" s="36">
        <v>3000</v>
      </c>
      <c r="K20" s="17">
        <v>0</v>
      </c>
      <c r="M20" s="7" t="s">
        <v>87</v>
      </c>
      <c r="S20" s="38">
        <v>15</v>
      </c>
    </row>
    <row r="21" spans="1:19">
      <c r="A21" s="15" t="s">
        <v>31</v>
      </c>
      <c r="B21" s="16"/>
      <c r="C21" s="7" t="s">
        <v>32</v>
      </c>
      <c r="D21" s="16"/>
      <c r="E21" s="17">
        <v>0</v>
      </c>
      <c r="F21" s="17">
        <v>0</v>
      </c>
      <c r="G21" s="34">
        <f>1000+250</f>
        <v>1250</v>
      </c>
      <c r="H21" s="17">
        <v>0</v>
      </c>
      <c r="I21" s="17">
        <v>0</v>
      </c>
      <c r="J21" s="17">
        <v>0</v>
      </c>
      <c r="K21" s="17">
        <v>0</v>
      </c>
      <c r="M21" s="7" t="s">
        <v>88</v>
      </c>
      <c r="S21" s="39">
        <f>R13/1000</f>
        <v>3.403</v>
      </c>
    </row>
    <row r="22" spans="1:19" ht="15.75" thickBot="1">
      <c r="A22" s="15"/>
      <c r="B22" s="16"/>
      <c r="D22" s="16"/>
      <c r="E22" s="17"/>
      <c r="F22" s="17"/>
      <c r="G22" s="17"/>
      <c r="H22" s="17"/>
      <c r="I22" s="17"/>
      <c r="J22" s="17"/>
      <c r="K22" s="17"/>
      <c r="S22" s="40">
        <f>SUM(S18:S21)</f>
        <v>48.402999999999999</v>
      </c>
    </row>
    <row r="23" spans="1:19" ht="16.5" thickBot="1">
      <c r="A23" s="20" t="s">
        <v>14</v>
      </c>
      <c r="B23" s="21"/>
      <c r="C23" s="21" t="s">
        <v>33</v>
      </c>
      <c r="D23" s="21"/>
      <c r="E23" s="22">
        <f>SUM(E12:E22)</f>
        <v>7705.8850000000002</v>
      </c>
      <c r="F23" s="22">
        <f t="shared" ref="F23:K23" si="0">SUM(F12:F22)</f>
        <v>4834</v>
      </c>
      <c r="G23" s="22">
        <f t="shared" si="0"/>
        <v>7410.0370000000003</v>
      </c>
      <c r="H23" s="22">
        <f t="shared" si="0"/>
        <v>4000</v>
      </c>
      <c r="I23" s="22">
        <f t="shared" si="0"/>
        <v>12000</v>
      </c>
      <c r="J23" s="22">
        <f t="shared" si="0"/>
        <v>8000</v>
      </c>
      <c r="K23" s="22">
        <f t="shared" si="0"/>
        <v>0</v>
      </c>
    </row>
    <row r="24" spans="1:19" s="19" customFormat="1" ht="17.25" thickTop="1" thickBot="1">
      <c r="A24" s="15"/>
      <c r="B24" s="16"/>
      <c r="C24" s="16"/>
      <c r="D24" s="16"/>
      <c r="E24" s="17"/>
      <c r="F24" s="17"/>
      <c r="G24" s="17"/>
      <c r="H24" s="17"/>
      <c r="I24" s="17"/>
      <c r="J24" s="17"/>
      <c r="K24" s="17"/>
      <c r="M24" s="7" t="s">
        <v>89</v>
      </c>
      <c r="N24" s="7"/>
      <c r="O24" s="7"/>
      <c r="P24" s="7"/>
      <c r="Q24" s="7"/>
      <c r="R24" s="7"/>
      <c r="S24" s="41">
        <v>65.3</v>
      </c>
    </row>
    <row r="25" spans="1:19" ht="15.75">
      <c r="A25" s="18" t="s">
        <v>34</v>
      </c>
      <c r="B25" s="19"/>
      <c r="C25" s="19" t="s">
        <v>35</v>
      </c>
      <c r="D25" s="19"/>
      <c r="E25" s="17"/>
      <c r="F25" s="17"/>
      <c r="G25" s="17"/>
      <c r="H25" s="17"/>
      <c r="I25" s="17"/>
      <c r="J25" s="17"/>
      <c r="K25" s="17"/>
      <c r="M25" s="19"/>
      <c r="N25" s="19"/>
      <c r="O25" s="19"/>
      <c r="P25" s="19"/>
      <c r="Q25" s="19"/>
      <c r="R25" s="19"/>
      <c r="S25" s="19"/>
    </row>
    <row r="26" spans="1:19" ht="15.75">
      <c r="A26" s="18"/>
      <c r="B26" s="19"/>
      <c r="C26" s="19"/>
      <c r="D26" s="19"/>
      <c r="E26" s="17"/>
      <c r="F26" s="17"/>
      <c r="G26" s="17"/>
      <c r="H26" s="17"/>
      <c r="I26" s="17"/>
      <c r="J26" s="17"/>
      <c r="K26" s="17"/>
      <c r="M26" s="7" t="s">
        <v>90</v>
      </c>
      <c r="S26" s="42">
        <f>S24-S22</f>
        <v>16.896999999999998</v>
      </c>
    </row>
    <row r="27" spans="1:19" s="19" customFormat="1" ht="15.75">
      <c r="A27" s="15">
        <v>1</v>
      </c>
      <c r="C27" s="7" t="s">
        <v>36</v>
      </c>
      <c r="E27" s="23">
        <v>2472.8329999999996</v>
      </c>
      <c r="F27" s="23">
        <v>1969</v>
      </c>
      <c r="G27" s="23">
        <v>2325</v>
      </c>
      <c r="H27" s="23">
        <v>1867</v>
      </c>
      <c r="I27" s="23">
        <v>1707</v>
      </c>
      <c r="J27" s="23">
        <v>2634</v>
      </c>
      <c r="K27" s="23">
        <v>3606</v>
      </c>
      <c r="Q27" s="7"/>
      <c r="R27" s="7"/>
      <c r="S27" s="7"/>
    </row>
    <row r="28" spans="1:19" ht="15.75">
      <c r="A28" s="18"/>
      <c r="B28" s="19"/>
      <c r="C28" s="19"/>
      <c r="D28" s="19"/>
      <c r="E28" s="23"/>
      <c r="F28" s="23"/>
      <c r="G28" s="23"/>
      <c r="H28" s="23"/>
      <c r="I28" s="23"/>
      <c r="J28" s="23"/>
      <c r="K28" s="23"/>
      <c r="M28" s="7" t="s">
        <v>91</v>
      </c>
      <c r="Q28" s="19"/>
      <c r="R28" s="19"/>
      <c r="S28" s="19"/>
    </row>
    <row r="29" spans="1:19" ht="16.5" thickBot="1">
      <c r="A29" s="20" t="s">
        <v>34</v>
      </c>
      <c r="B29" s="21"/>
      <c r="C29" s="21" t="s">
        <v>37</v>
      </c>
      <c r="D29" s="21"/>
      <c r="E29" s="22">
        <f>SUM(E27:E28)</f>
        <v>2472.8329999999996</v>
      </c>
      <c r="F29" s="22">
        <f t="shared" ref="F29:K29" si="1">SUM(F27:F28)</f>
        <v>1969</v>
      </c>
      <c r="G29" s="22">
        <f t="shared" si="1"/>
        <v>2325</v>
      </c>
      <c r="H29" s="22">
        <f t="shared" si="1"/>
        <v>1867</v>
      </c>
      <c r="I29" s="22">
        <f t="shared" si="1"/>
        <v>1707</v>
      </c>
      <c r="J29" s="22">
        <f t="shared" si="1"/>
        <v>2634</v>
      </c>
      <c r="K29" s="22">
        <f t="shared" si="1"/>
        <v>3606</v>
      </c>
    </row>
    <row r="30" spans="1:19" ht="16.5" thickTop="1">
      <c r="A30" s="15"/>
      <c r="B30" s="16"/>
      <c r="C30" s="16"/>
      <c r="D30" s="16"/>
      <c r="E30" s="17"/>
      <c r="F30" s="17"/>
      <c r="G30" s="17"/>
      <c r="H30" s="17"/>
      <c r="I30" s="17"/>
      <c r="J30" s="17"/>
      <c r="K30" s="17"/>
      <c r="M30" s="7" t="s">
        <v>92</v>
      </c>
      <c r="N30" s="19"/>
      <c r="O30" s="19"/>
      <c r="P30" s="19"/>
    </row>
    <row r="31" spans="1:19" ht="15.75">
      <c r="A31" s="18" t="s">
        <v>38</v>
      </c>
      <c r="B31" s="19"/>
      <c r="C31" s="19" t="s">
        <v>39</v>
      </c>
      <c r="D31" s="19"/>
      <c r="E31" s="23"/>
      <c r="F31" s="24"/>
      <c r="G31" s="24"/>
      <c r="H31" s="24"/>
      <c r="I31" s="23"/>
      <c r="J31" s="23"/>
      <c r="K31" s="23"/>
    </row>
    <row r="32" spans="1:19">
      <c r="A32" s="15"/>
      <c r="B32" s="16"/>
      <c r="C32" s="16"/>
      <c r="D32" s="16"/>
      <c r="E32" s="17"/>
      <c r="F32" s="17"/>
      <c r="G32" s="17"/>
      <c r="H32" s="17"/>
      <c r="I32" s="17"/>
      <c r="J32" s="17"/>
      <c r="K32" s="17"/>
    </row>
    <row r="33" spans="1:11">
      <c r="A33" s="15">
        <v>1</v>
      </c>
      <c r="B33" s="16"/>
      <c r="C33" s="7" t="s">
        <v>40</v>
      </c>
      <c r="D33" s="16"/>
      <c r="E33" s="17">
        <v>0</v>
      </c>
      <c r="F33" s="17">
        <v>492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</row>
    <row r="34" spans="1:11" s="19" customFormat="1" ht="15.75">
      <c r="A34" s="15">
        <v>2</v>
      </c>
      <c r="B34" s="16"/>
      <c r="C34" s="7" t="s">
        <v>41</v>
      </c>
      <c r="D34" s="16"/>
      <c r="E34" s="17">
        <v>400</v>
      </c>
      <c r="F34" s="17">
        <v>359</v>
      </c>
      <c r="G34" s="17">
        <v>50</v>
      </c>
      <c r="H34" s="17">
        <v>50</v>
      </c>
      <c r="I34" s="17">
        <v>50</v>
      </c>
      <c r="J34" s="17">
        <v>50</v>
      </c>
      <c r="K34" s="17">
        <v>50</v>
      </c>
    </row>
    <row r="35" spans="1:11">
      <c r="A35" s="15">
        <v>3</v>
      </c>
      <c r="C35" s="7" t="s">
        <v>42</v>
      </c>
      <c r="E35" s="17">
        <v>250</v>
      </c>
      <c r="F35" s="17">
        <v>100</v>
      </c>
      <c r="G35" s="17">
        <v>84</v>
      </c>
      <c r="H35" s="17">
        <v>20</v>
      </c>
      <c r="I35" s="17">
        <v>0</v>
      </c>
      <c r="J35" s="17">
        <v>0</v>
      </c>
      <c r="K35" s="17">
        <v>0</v>
      </c>
    </row>
    <row r="36" spans="1:11" s="19" customFormat="1" ht="15.75">
      <c r="A36" s="15">
        <v>4</v>
      </c>
      <c r="B36" s="7"/>
      <c r="C36" s="7" t="s">
        <v>43</v>
      </c>
      <c r="D36" s="7"/>
      <c r="E36" s="17">
        <v>889</v>
      </c>
      <c r="F36" s="17">
        <v>989</v>
      </c>
      <c r="G36" s="17">
        <v>1959</v>
      </c>
      <c r="H36" s="17">
        <v>834</v>
      </c>
      <c r="I36" s="17">
        <v>1083</v>
      </c>
      <c r="J36" s="17">
        <v>890</v>
      </c>
      <c r="K36" s="17">
        <v>1959</v>
      </c>
    </row>
    <row r="37" spans="1:11">
      <c r="A37" s="15">
        <v>5</v>
      </c>
      <c r="C37" s="7" t="s">
        <v>44</v>
      </c>
      <c r="E37" s="17">
        <v>50</v>
      </c>
      <c r="F37" s="17">
        <v>47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</row>
    <row r="38" spans="1:11">
      <c r="A38" s="15"/>
      <c r="E38" s="17"/>
      <c r="F38" s="17"/>
      <c r="G38" s="17"/>
      <c r="H38" s="17"/>
      <c r="I38" s="17"/>
      <c r="J38" s="17"/>
      <c r="K38" s="17"/>
    </row>
    <row r="39" spans="1:11" ht="15.75">
      <c r="A39" s="15"/>
      <c r="C39" s="19" t="s">
        <v>45</v>
      </c>
      <c r="E39" s="17"/>
      <c r="F39" s="17"/>
      <c r="G39" s="17"/>
      <c r="H39" s="17"/>
      <c r="I39" s="17"/>
      <c r="J39" s="17"/>
      <c r="K39" s="17"/>
    </row>
    <row r="40" spans="1:11" s="19" customFormat="1" ht="15.75">
      <c r="A40" s="15">
        <v>6</v>
      </c>
      <c r="B40" s="7"/>
      <c r="C40" s="7" t="s">
        <v>46</v>
      </c>
      <c r="D40" s="7"/>
      <c r="E40" s="17">
        <v>712</v>
      </c>
      <c r="F40" s="17">
        <v>140</v>
      </c>
      <c r="G40" s="17">
        <v>140</v>
      </c>
      <c r="H40" s="17">
        <v>140</v>
      </c>
      <c r="I40" s="17">
        <v>851.70699999999999</v>
      </c>
      <c r="J40" s="17">
        <v>204.31299999999999</v>
      </c>
      <c r="K40" s="17">
        <v>1349.146</v>
      </c>
    </row>
    <row r="41" spans="1:11">
      <c r="A41" s="15">
        <v>7</v>
      </c>
      <c r="C41" s="7" t="s">
        <v>47</v>
      </c>
      <c r="E41" s="17">
        <v>0</v>
      </c>
      <c r="F41" s="17">
        <v>2046</v>
      </c>
      <c r="G41" s="17">
        <v>1103.691</v>
      </c>
      <c r="H41" s="17">
        <v>2147.2080000000001</v>
      </c>
      <c r="I41" s="17">
        <v>286.85899999999998</v>
      </c>
      <c r="J41" s="17">
        <v>286.85899999999998</v>
      </c>
      <c r="K41" s="17">
        <v>286.85899999999998</v>
      </c>
    </row>
    <row r="42" spans="1:11">
      <c r="A42" s="15">
        <v>8</v>
      </c>
      <c r="C42" s="7" t="s">
        <v>48</v>
      </c>
      <c r="E42" s="17">
        <v>45</v>
      </c>
      <c r="F42" s="17">
        <v>68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</row>
    <row r="43" spans="1:11">
      <c r="A43" s="15">
        <v>9</v>
      </c>
      <c r="C43" s="7" t="s">
        <v>49</v>
      </c>
      <c r="E43" s="17">
        <v>1000</v>
      </c>
      <c r="F43" s="17">
        <v>1088</v>
      </c>
      <c r="G43" s="17">
        <v>0</v>
      </c>
      <c r="H43" s="17">
        <v>0</v>
      </c>
      <c r="I43" s="17">
        <v>0</v>
      </c>
      <c r="J43" s="17">
        <v>1000</v>
      </c>
      <c r="K43" s="17">
        <v>0</v>
      </c>
    </row>
    <row r="44" spans="1:11">
      <c r="A44" s="15">
        <v>10</v>
      </c>
      <c r="C44" s="7" t="s">
        <v>50</v>
      </c>
      <c r="E44" s="17">
        <v>0</v>
      </c>
      <c r="F44" s="17">
        <v>0</v>
      </c>
      <c r="G44" s="17">
        <v>683</v>
      </c>
      <c r="H44" s="17">
        <v>0</v>
      </c>
      <c r="I44" s="17">
        <v>0</v>
      </c>
      <c r="J44" s="17">
        <v>0</v>
      </c>
      <c r="K44" s="17">
        <v>0</v>
      </c>
    </row>
    <row r="45" spans="1:11">
      <c r="A45" s="15">
        <v>11</v>
      </c>
      <c r="C45" s="7" t="s">
        <v>51</v>
      </c>
      <c r="E45" s="17">
        <v>0</v>
      </c>
      <c r="F45" s="17">
        <v>0</v>
      </c>
      <c r="G45" s="17">
        <v>0</v>
      </c>
      <c r="H45" s="17">
        <v>276.10000000000002</v>
      </c>
      <c r="I45" s="17">
        <v>0</v>
      </c>
      <c r="J45" s="17">
        <v>0</v>
      </c>
      <c r="K45" s="17">
        <v>0</v>
      </c>
    </row>
    <row r="46" spans="1:11">
      <c r="A46" s="15"/>
      <c r="B46" s="16"/>
      <c r="C46" s="16"/>
      <c r="D46" s="16"/>
      <c r="E46" s="17"/>
      <c r="F46" s="17"/>
      <c r="G46" s="17"/>
      <c r="H46" s="17"/>
      <c r="I46" s="17"/>
      <c r="J46" s="17"/>
      <c r="K46" s="17"/>
    </row>
    <row r="47" spans="1:11" ht="16.5" thickBot="1">
      <c r="A47" s="20" t="s">
        <v>38</v>
      </c>
      <c r="B47" s="21"/>
      <c r="C47" s="21" t="s">
        <v>52</v>
      </c>
      <c r="D47" s="21"/>
      <c r="E47" s="22">
        <f>SUM(E32:E46)</f>
        <v>3346</v>
      </c>
      <c r="F47" s="22">
        <f t="shared" ref="F47:K47" si="2">SUM(F32:F46)</f>
        <v>5329</v>
      </c>
      <c r="G47" s="22">
        <f t="shared" si="2"/>
        <v>4019.6909999999998</v>
      </c>
      <c r="H47" s="22">
        <f t="shared" si="2"/>
        <v>3467.308</v>
      </c>
      <c r="I47" s="22">
        <f t="shared" si="2"/>
        <v>2271.5659999999998</v>
      </c>
      <c r="J47" s="22">
        <f t="shared" si="2"/>
        <v>2431.172</v>
      </c>
      <c r="K47" s="22">
        <f t="shared" si="2"/>
        <v>3645.0049999999997</v>
      </c>
    </row>
    <row r="48" spans="1:11" ht="15.75" thickTop="1">
      <c r="A48" s="15"/>
      <c r="B48" s="16"/>
      <c r="C48" s="16"/>
      <c r="D48" s="16"/>
      <c r="E48" s="17"/>
      <c r="F48" s="17"/>
      <c r="G48" s="17"/>
      <c r="H48" s="17"/>
      <c r="I48" s="17"/>
      <c r="J48" s="17"/>
      <c r="K48" s="17"/>
    </row>
    <row r="49" spans="1:14" ht="16.5" thickBot="1">
      <c r="A49" s="20" t="s">
        <v>53</v>
      </c>
      <c r="B49" s="21"/>
      <c r="C49" s="21" t="s">
        <v>54</v>
      </c>
      <c r="D49" s="21"/>
      <c r="E49" s="22">
        <v>42</v>
      </c>
      <c r="F49" s="22">
        <v>716</v>
      </c>
      <c r="G49" s="22">
        <v>100</v>
      </c>
      <c r="H49" s="22">
        <v>0</v>
      </c>
      <c r="I49" s="22">
        <v>0</v>
      </c>
      <c r="J49" s="22">
        <v>0</v>
      </c>
      <c r="K49" s="22">
        <v>0</v>
      </c>
    </row>
    <row r="50" spans="1:14" s="19" customFormat="1" ht="16.5" thickTop="1">
      <c r="A50" s="15"/>
      <c r="B50" s="16"/>
      <c r="C50" s="16"/>
      <c r="D50" s="16"/>
      <c r="E50" s="17"/>
      <c r="F50" s="17"/>
      <c r="G50" s="17"/>
      <c r="H50" s="17"/>
      <c r="I50" s="17"/>
      <c r="J50" s="17"/>
      <c r="K50" s="17"/>
    </row>
    <row r="51" spans="1:14" ht="16.5" thickBot="1">
      <c r="A51" s="20" t="s">
        <v>55</v>
      </c>
      <c r="B51" s="21"/>
      <c r="C51" s="21" t="s">
        <v>56</v>
      </c>
      <c r="D51" s="21"/>
      <c r="E51" s="22">
        <v>4378</v>
      </c>
      <c r="F51" s="22">
        <v>4374.3559999999998</v>
      </c>
      <c r="G51" s="22">
        <v>11215.15</v>
      </c>
      <c r="H51" s="22">
        <v>10404.5</v>
      </c>
      <c r="I51" s="22">
        <v>1148.5</v>
      </c>
      <c r="J51" s="22">
        <v>1131.5</v>
      </c>
      <c r="K51" s="22">
        <v>1131.5</v>
      </c>
    </row>
    <row r="52" spans="1:14" s="19" customFormat="1" ht="16.5" thickTop="1">
      <c r="A52" s="15"/>
      <c r="B52" s="16"/>
      <c r="C52" s="16"/>
      <c r="D52" s="16"/>
      <c r="E52" s="17"/>
      <c r="F52" s="17"/>
      <c r="G52" s="17"/>
      <c r="H52" s="17"/>
      <c r="I52" s="17"/>
      <c r="J52" s="17"/>
      <c r="K52" s="17"/>
    </row>
    <row r="53" spans="1:14" s="19" customFormat="1" ht="16.5" thickBot="1">
      <c r="A53" s="25" t="s">
        <v>57</v>
      </c>
      <c r="B53" s="26"/>
      <c r="C53" s="26" t="s">
        <v>58</v>
      </c>
      <c r="D53" s="26"/>
      <c r="E53" s="27">
        <f>E51+E49+E47+E29+E23</f>
        <v>17944.718000000001</v>
      </c>
      <c r="F53" s="27">
        <f t="shared" ref="F53:K53" si="3">F51+F49+F47+F29+F23</f>
        <v>17222.356</v>
      </c>
      <c r="G53" s="27">
        <f t="shared" si="3"/>
        <v>25069.878000000001</v>
      </c>
      <c r="H53" s="27">
        <f t="shared" si="3"/>
        <v>19738.808000000001</v>
      </c>
      <c r="I53" s="27">
        <f t="shared" si="3"/>
        <v>17127.065999999999</v>
      </c>
      <c r="J53" s="27">
        <f t="shared" si="3"/>
        <v>14196.672</v>
      </c>
      <c r="K53" s="27">
        <f t="shared" si="3"/>
        <v>8382.5049999999992</v>
      </c>
      <c r="M53" s="28">
        <f>SUM(G53:K53)</f>
        <v>84514.929000000004</v>
      </c>
      <c r="N53" s="19" t="s">
        <v>59</v>
      </c>
    </row>
    <row r="54" spans="1:14" s="19" customFormat="1" ht="15.75">
      <c r="A54" s="15"/>
      <c r="B54" s="16"/>
      <c r="C54" s="16"/>
      <c r="D54" s="16"/>
      <c r="E54" s="17"/>
      <c r="F54" s="17"/>
      <c r="G54" s="17"/>
      <c r="H54" s="17"/>
      <c r="I54" s="17"/>
      <c r="J54" s="17"/>
      <c r="K54" s="17"/>
    </row>
    <row r="55" spans="1:14" ht="15.75">
      <c r="A55" s="18" t="s">
        <v>60</v>
      </c>
      <c r="B55" s="29"/>
      <c r="C55" s="19" t="s">
        <v>61</v>
      </c>
      <c r="D55" s="16"/>
      <c r="E55" s="17"/>
      <c r="F55" s="17"/>
      <c r="G55" s="17"/>
      <c r="H55" s="17"/>
      <c r="I55" s="17"/>
      <c r="J55" s="17"/>
      <c r="K55" s="17"/>
    </row>
    <row r="56" spans="1:14">
      <c r="A56" s="15"/>
      <c r="B56" s="16"/>
      <c r="C56" s="16"/>
      <c r="D56" s="16"/>
      <c r="E56" s="17"/>
      <c r="F56" s="17"/>
      <c r="G56" s="17"/>
      <c r="H56" s="17"/>
      <c r="I56" s="17"/>
      <c r="J56" s="17"/>
      <c r="K56" s="17"/>
    </row>
    <row r="57" spans="1:14">
      <c r="A57" s="15">
        <v>1</v>
      </c>
      <c r="B57" s="16"/>
      <c r="C57" s="7" t="s">
        <v>62</v>
      </c>
      <c r="D57" s="16"/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</row>
    <row r="58" spans="1:14">
      <c r="A58" s="15">
        <v>2</v>
      </c>
      <c r="B58" s="16"/>
      <c r="C58" s="7" t="s">
        <v>63</v>
      </c>
      <c r="D58" s="16"/>
      <c r="E58" s="17">
        <v>6150.5</v>
      </c>
      <c r="F58" s="17">
        <v>8531</v>
      </c>
      <c r="G58" s="17">
        <v>6145</v>
      </c>
      <c r="H58" s="17">
        <v>6145</v>
      </c>
      <c r="I58" s="17">
        <v>6145</v>
      </c>
      <c r="J58" s="17">
        <v>6145</v>
      </c>
      <c r="K58" s="17">
        <v>6145</v>
      </c>
    </row>
    <row r="59" spans="1:14">
      <c r="A59" s="15">
        <v>3</v>
      </c>
      <c r="B59" s="16"/>
      <c r="C59" s="7" t="s">
        <v>64</v>
      </c>
      <c r="D59" s="16"/>
      <c r="E59" s="17">
        <v>6088</v>
      </c>
      <c r="F59" s="17">
        <v>7872</v>
      </c>
      <c r="G59" s="17">
        <f>6522+195</f>
        <v>6717</v>
      </c>
      <c r="H59" s="17"/>
      <c r="I59" s="17"/>
      <c r="J59" s="17"/>
      <c r="K59" s="17"/>
    </row>
    <row r="60" spans="1:14">
      <c r="A60" s="15">
        <v>4</v>
      </c>
      <c r="B60" s="16"/>
      <c r="C60" s="7" t="s">
        <v>65</v>
      </c>
      <c r="D60" s="16"/>
      <c r="E60" s="17">
        <v>792</v>
      </c>
      <c r="F60" s="17">
        <v>805</v>
      </c>
      <c r="G60" s="17">
        <v>140</v>
      </c>
      <c r="H60" s="17">
        <v>140</v>
      </c>
      <c r="I60" s="17">
        <v>851.70699999999999</v>
      </c>
      <c r="J60" s="17">
        <v>204.31299999999999</v>
      </c>
      <c r="K60" s="17">
        <v>1349.146</v>
      </c>
    </row>
    <row r="61" spans="1:14" ht="15.75">
      <c r="A61" s="15" t="s">
        <v>66</v>
      </c>
      <c r="B61" s="16"/>
      <c r="C61" s="7" t="s">
        <v>67</v>
      </c>
      <c r="D61" s="16"/>
      <c r="E61" s="17">
        <v>4914</v>
      </c>
      <c r="F61" s="17"/>
      <c r="G61" s="17">
        <v>12000</v>
      </c>
      <c r="H61" s="17">
        <v>13000</v>
      </c>
      <c r="I61" s="17">
        <v>10000</v>
      </c>
      <c r="J61" s="17">
        <v>7000</v>
      </c>
      <c r="K61" s="17">
        <v>0</v>
      </c>
      <c r="M61" s="28">
        <f>SUM(G61:K61)</f>
        <v>42000</v>
      </c>
      <c r="N61" s="7" t="s">
        <v>68</v>
      </c>
    </row>
    <row r="62" spans="1:14" ht="15.75">
      <c r="A62" s="15" t="s">
        <v>69</v>
      </c>
      <c r="B62" s="16"/>
      <c r="C62" s="7" t="s">
        <v>70</v>
      </c>
      <c r="D62" s="16"/>
      <c r="E62" s="17"/>
      <c r="F62" s="17"/>
      <c r="G62" s="17">
        <v>54</v>
      </c>
      <c r="H62" s="17">
        <v>454</v>
      </c>
      <c r="I62" s="17">
        <v>130</v>
      </c>
      <c r="J62" s="17">
        <v>848</v>
      </c>
      <c r="K62" s="17">
        <v>889</v>
      </c>
      <c r="M62" s="28">
        <f>SUM(G62:K62)</f>
        <v>2375</v>
      </c>
      <c r="N62" s="7" t="s">
        <v>71</v>
      </c>
    </row>
    <row r="63" spans="1:14">
      <c r="A63" s="15">
        <v>6</v>
      </c>
      <c r="B63" s="16"/>
      <c r="C63" s="7" t="s">
        <v>72</v>
      </c>
      <c r="D63" s="16"/>
      <c r="E63" s="17">
        <v>0</v>
      </c>
      <c r="F63" s="17">
        <v>0</v>
      </c>
      <c r="G63" s="17"/>
      <c r="H63" s="17"/>
      <c r="I63" s="17"/>
      <c r="J63" s="17"/>
      <c r="K63" s="17"/>
    </row>
    <row r="64" spans="1:14">
      <c r="A64" s="15">
        <v>7</v>
      </c>
      <c r="B64" s="16"/>
      <c r="C64" s="7" t="s">
        <v>73</v>
      </c>
      <c r="D64" s="16"/>
      <c r="E64" s="17"/>
      <c r="F64" s="17">
        <v>14</v>
      </c>
      <c r="G64" s="17">
        <v>14</v>
      </c>
      <c r="H64" s="17">
        <v>0</v>
      </c>
      <c r="I64" s="17">
        <v>0</v>
      </c>
      <c r="J64" s="17">
        <v>0</v>
      </c>
      <c r="K64" s="17">
        <v>0</v>
      </c>
    </row>
    <row r="65" spans="1:11">
      <c r="A65" s="15"/>
      <c r="B65" s="16"/>
      <c r="D65" s="16"/>
      <c r="E65" s="17"/>
      <c r="F65" s="17"/>
      <c r="G65" s="17"/>
      <c r="H65" s="17"/>
      <c r="I65" s="17"/>
      <c r="J65" s="17"/>
      <c r="K65" s="17"/>
    </row>
    <row r="66" spans="1:11">
      <c r="A66" s="15"/>
      <c r="B66" s="16"/>
      <c r="C66" s="16"/>
      <c r="D66" s="16"/>
      <c r="E66" s="17"/>
      <c r="F66" s="17"/>
      <c r="G66" s="17"/>
      <c r="H66" s="17"/>
      <c r="I66" s="17"/>
      <c r="J66" s="17"/>
      <c r="K66" s="17"/>
    </row>
    <row r="67" spans="1:11" ht="16.5" thickBot="1">
      <c r="A67" s="20" t="s">
        <v>60</v>
      </c>
      <c r="B67" s="21"/>
      <c r="C67" s="21" t="s">
        <v>74</v>
      </c>
      <c r="D67" s="21"/>
      <c r="E67" s="22">
        <f>SUM(E57:E66)</f>
        <v>17944.5</v>
      </c>
      <c r="F67" s="22">
        <f t="shared" ref="F67:K67" si="4">SUM(F57:F66)</f>
        <v>17222</v>
      </c>
      <c r="G67" s="22">
        <f t="shared" si="4"/>
        <v>25070</v>
      </c>
      <c r="H67" s="22">
        <f t="shared" si="4"/>
        <v>19739</v>
      </c>
      <c r="I67" s="22">
        <f t="shared" si="4"/>
        <v>17126.707000000002</v>
      </c>
      <c r="J67" s="22">
        <f t="shared" si="4"/>
        <v>14197.313</v>
      </c>
      <c r="K67" s="22">
        <f t="shared" si="4"/>
        <v>8383.1460000000006</v>
      </c>
    </row>
    <row r="68" spans="1:11" ht="15.75" thickTop="1">
      <c r="A68" s="15"/>
      <c r="B68" s="16"/>
      <c r="C68" s="16"/>
      <c r="D68" s="16"/>
      <c r="E68" s="17"/>
      <c r="F68" s="17"/>
      <c r="G68" s="17"/>
      <c r="H68" s="17"/>
      <c r="I68" s="17"/>
      <c r="J68" s="17"/>
      <c r="K68" s="17"/>
    </row>
    <row r="69" spans="1:11" ht="15.75">
      <c r="A69" s="30" t="s">
        <v>75</v>
      </c>
      <c r="B69" s="31"/>
      <c r="C69" s="31" t="s">
        <v>76</v>
      </c>
      <c r="D69" s="31"/>
      <c r="E69" s="32">
        <v>0</v>
      </c>
      <c r="F69" s="32">
        <v>0</v>
      </c>
      <c r="G69" s="32">
        <v>0</v>
      </c>
      <c r="H69" s="32">
        <v>0.28299999999944703</v>
      </c>
      <c r="I69" s="32">
        <v>0</v>
      </c>
      <c r="J69" s="32">
        <v>0</v>
      </c>
      <c r="K69" s="32">
        <v>0</v>
      </c>
    </row>
  </sheetData>
  <mergeCells count="4">
    <mergeCell ref="A1:K1"/>
    <mergeCell ref="A2:K2"/>
    <mergeCell ref="A3:K3"/>
    <mergeCell ref="A4:K4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61" orientation="portrait" r:id="rId1"/>
  <headerFooter>
    <oddHeader>&amp;R&amp;A</oddHeader>
    <oddFooter>&amp;L&amp;F &amp;A&amp;R27-01-2023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6306A-E5F7-4AB1-A271-77C324849902}">
  <sheetPr>
    <pageSetUpPr fitToPage="1"/>
  </sheetPr>
  <dimension ref="A1:AJ46"/>
  <sheetViews>
    <sheetView showGridLines="0" zoomScaleNormal="100" workbookViewId="0">
      <selection activeCell="A16" sqref="A16"/>
    </sheetView>
  </sheetViews>
  <sheetFormatPr defaultColWidth="9.140625" defaultRowHeight="15"/>
  <cols>
    <col min="1" max="1" width="9.5703125" style="33" customWidth="1"/>
    <col min="2" max="2" width="2.140625" style="7" customWidth="1"/>
    <col min="3" max="3" width="46.5703125" style="7" customWidth="1"/>
    <col min="4" max="4" width="20.5703125" style="7" customWidth="1"/>
    <col min="5" max="11" width="12.5703125" style="7" customWidth="1"/>
    <col min="12" max="16384" width="9.140625" style="7"/>
  </cols>
  <sheetData>
    <row r="1" spans="1:36" s="1" customFormat="1" ht="15.7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43"/>
      <c r="M1" s="43"/>
    </row>
    <row r="2" spans="1:36" s="1" customFormat="1" ht="15.75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s="1" customFormat="1" ht="15.75">
      <c r="A3" s="53" t="s">
        <v>93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s="1" customFormat="1" ht="15.75">
      <c r="A4" s="53" t="s">
        <v>3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s="1" customFormat="1" ht="15.75">
      <c r="A5" s="3"/>
      <c r="B5" s="3"/>
      <c r="C5" s="3"/>
      <c r="D5" s="3"/>
      <c r="E5" s="3"/>
      <c r="F5" s="3"/>
      <c r="G5" s="3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ht="15.75">
      <c r="A6" s="4"/>
      <c r="B6" s="5"/>
      <c r="C6" s="5"/>
      <c r="D6" s="5"/>
      <c r="E6" s="6"/>
      <c r="F6" s="6" t="s">
        <v>94</v>
      </c>
      <c r="G6" s="6"/>
      <c r="H6" s="6"/>
      <c r="I6" s="6"/>
      <c r="J6" s="6"/>
      <c r="K6" s="6"/>
    </row>
    <row r="7" spans="1:36" s="11" customFormat="1" ht="15.75">
      <c r="A7" s="8"/>
      <c r="B7" s="9"/>
      <c r="C7" s="9"/>
      <c r="D7" s="9"/>
      <c r="E7" s="10" t="s">
        <v>7</v>
      </c>
      <c r="F7" s="10" t="s">
        <v>7</v>
      </c>
      <c r="G7" s="10" t="s">
        <v>8</v>
      </c>
      <c r="H7" s="10" t="s">
        <v>9</v>
      </c>
      <c r="I7" s="10" t="s">
        <v>10</v>
      </c>
      <c r="J7" s="10" t="s">
        <v>11</v>
      </c>
      <c r="K7" s="10" t="s">
        <v>12</v>
      </c>
    </row>
    <row r="8" spans="1:36" s="11" customFormat="1" ht="15.75">
      <c r="A8" s="12"/>
      <c r="B8" s="13"/>
      <c r="C8" s="13"/>
      <c r="D8" s="13"/>
      <c r="E8" s="14" t="s">
        <v>13</v>
      </c>
      <c r="F8" s="14" t="s">
        <v>13</v>
      </c>
      <c r="G8" s="14" t="s">
        <v>13</v>
      </c>
      <c r="H8" s="14" t="s">
        <v>13</v>
      </c>
      <c r="I8" s="14" t="s">
        <v>13</v>
      </c>
      <c r="J8" s="14" t="s">
        <v>13</v>
      </c>
      <c r="K8" s="14" t="s">
        <v>13</v>
      </c>
    </row>
    <row r="9" spans="1:36">
      <c r="A9" s="15"/>
      <c r="B9" s="44"/>
      <c r="C9" s="44"/>
      <c r="D9" s="45"/>
      <c r="E9" s="17"/>
      <c r="F9" s="17"/>
      <c r="G9" s="17"/>
      <c r="H9" s="17"/>
      <c r="I9" s="17"/>
      <c r="J9" s="17"/>
      <c r="K9" s="17"/>
      <c r="M9" s="7" t="s">
        <v>95</v>
      </c>
    </row>
    <row r="10" spans="1:36">
      <c r="A10" s="15"/>
      <c r="B10" s="44"/>
      <c r="C10" s="44"/>
      <c r="D10" s="45"/>
      <c r="E10" s="17"/>
      <c r="F10" s="17"/>
      <c r="G10" s="17"/>
      <c r="H10" s="17"/>
      <c r="I10" s="17"/>
      <c r="J10" s="17"/>
      <c r="K10" s="17"/>
    </row>
    <row r="11" spans="1:36">
      <c r="A11" s="15">
        <v>1</v>
      </c>
      <c r="B11" s="7" t="s">
        <v>96</v>
      </c>
      <c r="C11" s="1"/>
      <c r="D11" s="45"/>
      <c r="E11" s="17">
        <v>500</v>
      </c>
      <c r="F11" s="17">
        <v>650</v>
      </c>
      <c r="G11" s="17">
        <v>500</v>
      </c>
      <c r="H11" s="17">
        <v>500</v>
      </c>
      <c r="I11" s="17">
        <v>500</v>
      </c>
      <c r="J11" s="17">
        <v>500</v>
      </c>
      <c r="K11" s="17">
        <v>500</v>
      </c>
    </row>
    <row r="12" spans="1:36">
      <c r="A12" s="15">
        <v>2</v>
      </c>
      <c r="B12" s="7" t="s">
        <v>97</v>
      </c>
      <c r="C12" s="1"/>
      <c r="D12" s="45"/>
      <c r="E12" s="17">
        <v>350</v>
      </c>
      <c r="F12" s="17">
        <v>400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</row>
    <row r="13" spans="1:36">
      <c r="A13" s="15">
        <v>3</v>
      </c>
      <c r="B13" s="7" t="s">
        <v>98</v>
      </c>
      <c r="C13" s="46"/>
      <c r="D13" s="45"/>
      <c r="E13" s="17">
        <v>0</v>
      </c>
      <c r="F13" s="17">
        <v>274</v>
      </c>
      <c r="G13" s="17">
        <v>7863</v>
      </c>
      <c r="H13" s="17">
        <v>7863</v>
      </c>
      <c r="I13" s="17">
        <v>0</v>
      </c>
      <c r="J13" s="17">
        <v>0</v>
      </c>
      <c r="K13" s="17">
        <v>0</v>
      </c>
    </row>
    <row r="14" spans="1:36">
      <c r="A14" s="15">
        <v>4</v>
      </c>
      <c r="B14" s="7" t="s">
        <v>99</v>
      </c>
      <c r="C14" s="46"/>
      <c r="D14" s="45"/>
      <c r="E14" s="17">
        <v>0</v>
      </c>
      <c r="F14" s="17">
        <v>250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</row>
    <row r="15" spans="1:36" s="19" customFormat="1" ht="15.75">
      <c r="A15" s="15">
        <v>5</v>
      </c>
      <c r="B15" s="7" t="s">
        <v>100</v>
      </c>
      <c r="C15" s="46"/>
      <c r="D15" s="45"/>
      <c r="E15" s="17">
        <v>500</v>
      </c>
      <c r="F15" s="17">
        <v>0</v>
      </c>
      <c r="G15" s="17">
        <v>200</v>
      </c>
      <c r="H15" s="17">
        <v>0</v>
      </c>
      <c r="I15" s="17">
        <v>0</v>
      </c>
      <c r="J15" s="17">
        <v>0</v>
      </c>
      <c r="K15" s="17">
        <v>0</v>
      </c>
    </row>
    <row r="16" spans="1:36" s="19" customFormat="1" ht="15.75">
      <c r="A16" s="15">
        <v>6</v>
      </c>
      <c r="B16" s="7" t="s">
        <v>101</v>
      </c>
      <c r="C16" s="46"/>
      <c r="D16" s="45"/>
      <c r="E16" s="17">
        <v>20</v>
      </c>
      <c r="F16" s="17">
        <v>352</v>
      </c>
      <c r="G16" s="17">
        <v>250</v>
      </c>
      <c r="H16" s="17">
        <v>0</v>
      </c>
      <c r="I16" s="17">
        <v>0</v>
      </c>
      <c r="J16" s="17">
        <v>0</v>
      </c>
      <c r="K16" s="17">
        <v>0</v>
      </c>
    </row>
    <row r="17" spans="1:11" s="19" customFormat="1" ht="15.75">
      <c r="A17" s="15">
        <v>7</v>
      </c>
      <c r="B17" s="7" t="s">
        <v>102</v>
      </c>
      <c r="C17" s="46"/>
      <c r="D17" s="45"/>
      <c r="E17" s="17">
        <v>0</v>
      </c>
      <c r="F17" s="17">
        <v>105</v>
      </c>
      <c r="G17" s="17">
        <v>145</v>
      </c>
      <c r="H17" s="17">
        <v>0</v>
      </c>
      <c r="I17" s="17">
        <v>0</v>
      </c>
      <c r="J17" s="17">
        <v>0</v>
      </c>
      <c r="K17" s="17">
        <v>0</v>
      </c>
    </row>
    <row r="18" spans="1:11">
      <c r="A18" s="15">
        <v>8</v>
      </c>
      <c r="B18" s="7" t="s">
        <v>103</v>
      </c>
      <c r="C18" s="46"/>
      <c r="D18" s="45"/>
      <c r="E18" s="17">
        <v>220</v>
      </c>
      <c r="F18" s="17">
        <v>193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</row>
    <row r="19" spans="1:11">
      <c r="A19" s="15">
        <v>9</v>
      </c>
      <c r="B19" s="7" t="s">
        <v>104</v>
      </c>
      <c r="C19" s="46"/>
      <c r="D19" s="45"/>
      <c r="E19" s="17">
        <v>0</v>
      </c>
      <c r="F19" s="17">
        <v>20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</row>
    <row r="20" spans="1:11">
      <c r="A20" s="15">
        <v>10</v>
      </c>
      <c r="B20" s="7" t="s">
        <v>105</v>
      </c>
      <c r="C20" s="46"/>
      <c r="D20" s="45"/>
      <c r="E20" s="17">
        <v>180</v>
      </c>
      <c r="F20" s="17">
        <v>180</v>
      </c>
      <c r="G20" s="17">
        <v>250</v>
      </c>
      <c r="H20" s="17">
        <v>0</v>
      </c>
      <c r="I20" s="17">
        <v>0</v>
      </c>
      <c r="J20" s="17">
        <v>0</v>
      </c>
      <c r="K20" s="17">
        <v>0</v>
      </c>
    </row>
    <row r="21" spans="1:11">
      <c r="A21" s="15">
        <v>11</v>
      </c>
      <c r="B21" s="7" t="s">
        <v>106</v>
      </c>
      <c r="C21" s="46"/>
      <c r="D21" s="45"/>
      <c r="E21" s="17">
        <v>0</v>
      </c>
      <c r="F21" s="17">
        <v>350</v>
      </c>
      <c r="G21" s="17">
        <v>178</v>
      </c>
      <c r="H21" s="17">
        <v>0</v>
      </c>
      <c r="I21" s="17">
        <v>0</v>
      </c>
      <c r="J21" s="17">
        <v>0</v>
      </c>
      <c r="K21" s="17">
        <v>0</v>
      </c>
    </row>
    <row r="22" spans="1:11">
      <c r="A22" s="15">
        <v>12</v>
      </c>
      <c r="B22" s="7" t="s">
        <v>107</v>
      </c>
      <c r="C22" s="46"/>
      <c r="D22" s="45"/>
      <c r="E22" s="17">
        <v>450</v>
      </c>
      <c r="F22" s="17">
        <v>0</v>
      </c>
      <c r="G22" s="17">
        <v>605</v>
      </c>
      <c r="H22" s="17">
        <v>0</v>
      </c>
      <c r="I22" s="17">
        <v>0</v>
      </c>
      <c r="J22" s="17">
        <v>0</v>
      </c>
      <c r="K22" s="17">
        <v>0</v>
      </c>
    </row>
    <row r="23" spans="1:11">
      <c r="A23" s="15">
        <v>13</v>
      </c>
      <c r="B23" s="7" t="s">
        <v>108</v>
      </c>
      <c r="C23" s="46"/>
      <c r="D23" s="45"/>
      <c r="E23" s="17">
        <v>500</v>
      </c>
      <c r="F23" s="17">
        <v>0</v>
      </c>
      <c r="G23" s="17">
        <v>250</v>
      </c>
      <c r="H23" s="17">
        <v>325</v>
      </c>
      <c r="I23" s="17">
        <v>325</v>
      </c>
      <c r="J23" s="17">
        <v>300</v>
      </c>
      <c r="K23" s="17">
        <v>300</v>
      </c>
    </row>
    <row r="24" spans="1:11">
      <c r="A24" s="15">
        <v>14</v>
      </c>
      <c r="B24" s="7" t="s">
        <v>109</v>
      </c>
      <c r="C24" s="46"/>
      <c r="D24" s="45"/>
      <c r="E24" s="17">
        <v>250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</row>
    <row r="25" spans="1:11">
      <c r="A25" s="15">
        <v>15</v>
      </c>
      <c r="B25" s="7" t="s">
        <v>110</v>
      </c>
      <c r="C25" s="47"/>
      <c r="D25" s="45"/>
      <c r="E25" s="17">
        <v>740</v>
      </c>
      <c r="F25" s="17">
        <v>524.35599999999999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</row>
    <row r="26" spans="1:11">
      <c r="A26" s="15">
        <v>16</v>
      </c>
      <c r="B26" s="7" t="s">
        <v>111</v>
      </c>
      <c r="C26" s="46"/>
      <c r="D26" s="45"/>
      <c r="E26" s="17">
        <v>250</v>
      </c>
      <c r="F26" s="17">
        <v>500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</row>
    <row r="27" spans="1:11">
      <c r="A27" s="15">
        <v>17</v>
      </c>
      <c r="B27" s="7" t="s">
        <v>112</v>
      </c>
      <c r="C27" s="46"/>
      <c r="D27" s="45"/>
      <c r="E27" s="17">
        <v>0</v>
      </c>
      <c r="F27" s="17">
        <v>0</v>
      </c>
      <c r="G27" s="17">
        <v>0</v>
      </c>
      <c r="H27" s="17">
        <v>1000</v>
      </c>
      <c r="I27" s="17">
        <v>0</v>
      </c>
      <c r="J27" s="17">
        <v>0</v>
      </c>
      <c r="K27" s="17">
        <v>0</v>
      </c>
    </row>
    <row r="28" spans="1:11">
      <c r="A28" s="15">
        <v>18</v>
      </c>
      <c r="B28" s="7" t="s">
        <v>113</v>
      </c>
      <c r="D28" s="45"/>
      <c r="E28" s="17">
        <v>0</v>
      </c>
      <c r="F28" s="17">
        <v>0</v>
      </c>
      <c r="G28" s="17">
        <v>100</v>
      </c>
      <c r="H28" s="17">
        <v>400</v>
      </c>
      <c r="I28" s="17">
        <v>0</v>
      </c>
      <c r="J28" s="17">
        <v>0</v>
      </c>
      <c r="K28" s="17">
        <v>0</v>
      </c>
    </row>
    <row r="29" spans="1:11">
      <c r="A29" s="15"/>
      <c r="D29" s="45"/>
      <c r="E29" s="17"/>
      <c r="F29" s="17"/>
      <c r="G29" s="17"/>
      <c r="H29" s="17"/>
      <c r="I29" s="17"/>
      <c r="J29" s="17"/>
      <c r="K29" s="17"/>
    </row>
    <row r="30" spans="1:11" ht="18">
      <c r="A30" s="48" t="s">
        <v>34</v>
      </c>
      <c r="B30" s="49" t="s">
        <v>114</v>
      </c>
      <c r="D30" s="45"/>
      <c r="E30" s="17"/>
      <c r="F30" s="17"/>
      <c r="G30" s="17"/>
      <c r="H30" s="17"/>
      <c r="I30" s="17"/>
      <c r="J30" s="17"/>
      <c r="K30" s="17"/>
    </row>
    <row r="31" spans="1:11" ht="15.75">
      <c r="A31" s="15"/>
      <c r="B31" s="19" t="s">
        <v>115</v>
      </c>
      <c r="C31" s="46"/>
      <c r="D31" s="45"/>
      <c r="E31" s="17"/>
      <c r="F31" s="17"/>
      <c r="G31" s="17"/>
      <c r="H31" s="17"/>
      <c r="I31" s="17"/>
      <c r="J31" s="17"/>
      <c r="K31" s="17"/>
    </row>
    <row r="32" spans="1:11">
      <c r="A32" s="15">
        <v>1</v>
      </c>
      <c r="B32" s="50" t="s">
        <v>116</v>
      </c>
      <c r="C32" s="46"/>
      <c r="D32" s="45"/>
      <c r="E32" s="17">
        <v>43</v>
      </c>
      <c r="F32" s="17">
        <v>120</v>
      </c>
      <c r="G32" s="17">
        <v>43</v>
      </c>
      <c r="H32" s="17">
        <v>43</v>
      </c>
      <c r="I32" s="17">
        <v>43</v>
      </c>
      <c r="J32" s="17">
        <v>43</v>
      </c>
      <c r="K32" s="17">
        <v>43</v>
      </c>
    </row>
    <row r="33" spans="1:11">
      <c r="A33" s="15">
        <v>2</v>
      </c>
      <c r="B33" s="50" t="s">
        <v>117</v>
      </c>
      <c r="C33" s="46"/>
      <c r="D33" s="45"/>
      <c r="E33" s="17">
        <v>0</v>
      </c>
      <c r="F33" s="17">
        <v>0</v>
      </c>
      <c r="G33" s="17">
        <v>550.65</v>
      </c>
      <c r="H33" s="17">
        <v>0</v>
      </c>
      <c r="I33" s="17">
        <v>0</v>
      </c>
      <c r="J33" s="17">
        <v>0</v>
      </c>
      <c r="K33" s="17">
        <v>0</v>
      </c>
    </row>
    <row r="34" spans="1:11">
      <c r="A34" s="15">
        <v>3</v>
      </c>
      <c r="B34" s="50" t="s">
        <v>118</v>
      </c>
      <c r="C34" s="46"/>
      <c r="D34" s="45"/>
      <c r="E34" s="17">
        <v>60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</row>
    <row r="35" spans="1:11">
      <c r="A35" s="15">
        <v>4</v>
      </c>
      <c r="B35" s="50" t="s">
        <v>119</v>
      </c>
      <c r="C35" s="46"/>
      <c r="D35" s="45"/>
      <c r="E35" s="17">
        <v>80</v>
      </c>
      <c r="F35" s="17">
        <v>115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</row>
    <row r="36" spans="1:11">
      <c r="A36" s="15">
        <v>5</v>
      </c>
      <c r="B36" s="50" t="s">
        <v>120</v>
      </c>
      <c r="C36" s="46"/>
      <c r="D36" s="45"/>
      <c r="E36" s="17">
        <v>0</v>
      </c>
      <c r="F36" s="17">
        <v>17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</row>
    <row r="37" spans="1:11">
      <c r="A37" s="15">
        <v>6</v>
      </c>
      <c r="B37" s="50" t="s">
        <v>121</v>
      </c>
      <c r="C37" s="46"/>
      <c r="D37" s="45"/>
      <c r="E37" s="17">
        <v>0</v>
      </c>
      <c r="F37" s="17">
        <v>18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</row>
    <row r="38" spans="1:11">
      <c r="A38" s="15">
        <v>7</v>
      </c>
      <c r="B38" s="50" t="s">
        <v>122</v>
      </c>
      <c r="C38" s="44"/>
      <c r="D38" s="45"/>
      <c r="E38" s="17">
        <v>0</v>
      </c>
      <c r="F38" s="17">
        <v>15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</row>
    <row r="39" spans="1:11">
      <c r="A39" s="15"/>
      <c r="B39" s="50"/>
      <c r="C39" s="44"/>
      <c r="D39" s="45"/>
      <c r="E39" s="17"/>
      <c r="F39" s="17"/>
      <c r="G39" s="17"/>
      <c r="H39" s="17"/>
      <c r="I39" s="17"/>
      <c r="J39" s="17"/>
      <c r="K39" s="17"/>
    </row>
    <row r="40" spans="1:11" ht="15.75">
      <c r="A40" s="15"/>
      <c r="B40" s="19" t="s">
        <v>123</v>
      </c>
      <c r="C40" s="44"/>
      <c r="D40" s="45"/>
      <c r="E40" s="17"/>
      <c r="F40" s="17"/>
      <c r="G40" s="17"/>
      <c r="H40" s="17"/>
      <c r="I40" s="17"/>
      <c r="J40" s="17"/>
      <c r="K40" s="17"/>
    </row>
    <row r="41" spans="1:11">
      <c r="A41" s="15">
        <v>8</v>
      </c>
      <c r="B41" s="50" t="s">
        <v>124</v>
      </c>
      <c r="C41" s="44"/>
      <c r="D41" s="45"/>
      <c r="E41" s="17">
        <v>0</v>
      </c>
      <c r="F41" s="17">
        <v>47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</row>
    <row r="42" spans="1:11">
      <c r="A42" s="15">
        <v>9</v>
      </c>
      <c r="B42" s="50" t="s">
        <v>125</v>
      </c>
      <c r="C42" s="44"/>
      <c r="D42" s="45"/>
      <c r="E42" s="17">
        <v>235</v>
      </c>
      <c r="F42" s="17">
        <v>230</v>
      </c>
      <c r="G42" s="17">
        <v>266.5</v>
      </c>
      <c r="H42" s="17">
        <v>273.5</v>
      </c>
      <c r="I42" s="17">
        <v>280.5</v>
      </c>
      <c r="J42" s="17">
        <v>288.5</v>
      </c>
      <c r="K42" s="17">
        <v>288.5</v>
      </c>
    </row>
    <row r="43" spans="1:11">
      <c r="A43" s="15">
        <v>10</v>
      </c>
      <c r="B43" s="50" t="s">
        <v>126</v>
      </c>
      <c r="C43" s="44"/>
      <c r="D43" s="45"/>
      <c r="E43" s="17">
        <v>0</v>
      </c>
      <c r="F43" s="17">
        <v>14</v>
      </c>
      <c r="G43" s="17">
        <v>14</v>
      </c>
      <c r="H43" s="17">
        <v>0</v>
      </c>
      <c r="I43" s="17">
        <v>0</v>
      </c>
      <c r="J43" s="17">
        <v>0</v>
      </c>
      <c r="K43" s="17">
        <v>0</v>
      </c>
    </row>
    <row r="44" spans="1:11">
      <c r="A44" s="15"/>
      <c r="B44" s="44"/>
      <c r="C44" s="44"/>
      <c r="D44" s="45"/>
      <c r="E44" s="17"/>
      <c r="F44" s="17"/>
      <c r="G44" s="17"/>
      <c r="H44" s="17"/>
      <c r="I44" s="17"/>
      <c r="J44" s="17"/>
      <c r="K44" s="17"/>
    </row>
    <row r="45" spans="1:11" ht="16.5" thickBot="1">
      <c r="A45" s="20"/>
      <c r="B45" s="21"/>
      <c r="C45" s="21" t="s">
        <v>58</v>
      </c>
      <c r="D45" s="51"/>
      <c r="E45" s="22">
        <v>4378</v>
      </c>
      <c r="F45" s="22">
        <v>4374.3559999999998</v>
      </c>
      <c r="G45" s="22">
        <v>11215.15</v>
      </c>
      <c r="H45" s="22">
        <v>10404.5</v>
      </c>
      <c r="I45" s="22">
        <v>1148.5</v>
      </c>
      <c r="J45" s="22">
        <v>1131.5</v>
      </c>
      <c r="K45" s="22">
        <v>1131.5</v>
      </c>
    </row>
    <row r="46" spans="1:11" ht="15.75" thickTop="1"/>
  </sheetData>
  <mergeCells count="4">
    <mergeCell ref="A1:K1"/>
    <mergeCell ref="A2:K2"/>
    <mergeCell ref="A3:K3"/>
    <mergeCell ref="A4:K4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59" orientation="portrait" r:id="rId1"/>
  <headerFooter>
    <oddHeader>&amp;R&amp;A</oddHeader>
    <oddFooter>&amp;L&amp;F &amp;A&amp;R27-01-2023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Appendix 8a</vt:lpstr>
      <vt:lpstr>Appendix 8a (i)</vt:lpstr>
      <vt:lpstr>Appendix 8a (ii)</vt:lpstr>
      <vt:lpstr>Appendix 8b</vt:lpstr>
      <vt:lpstr>'Appendix 8a'!Print_Area</vt:lpstr>
      <vt:lpstr>'Appendix 8a (i)'!Print_Area</vt:lpstr>
      <vt:lpstr>'Appendix 8a (ii)'!Print_Area</vt:lpstr>
      <vt:lpstr>'Appendix 8b'!Print_Area</vt:lpstr>
    </vt:vector>
  </TitlesOfParts>
  <Company>Gwent 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Coe, Matthew</dc:creator>
  <cp:lastModifiedBy>Smith, Alida</cp:lastModifiedBy>
  <cp:lastPrinted>2023-05-15T07:33:38Z</cp:lastPrinted>
  <dcterms:created xsi:type="dcterms:W3CDTF">2023-04-27T12:00:49Z</dcterms:created>
  <dcterms:modified xsi:type="dcterms:W3CDTF">2023-07-13T12:53:11Z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2acd28b-79a3-4a0f-b0ff-4b75658b1549_Enabled">
    <vt:lpwstr>true</vt:lpwstr>
  </property>
  <property fmtid="{D5CDD505-2E9C-101B-9397-08002B2CF9AE}" pid="3" name="MSIP_Label_f2acd28b-79a3-4a0f-b0ff-4b75658b1549_SetDate">
    <vt:lpwstr>2023-05-15T07:32:01Z</vt:lpwstr>
  </property>
  <property fmtid="{D5CDD505-2E9C-101B-9397-08002B2CF9AE}" pid="4" name="MSIP_Label_f2acd28b-79a3-4a0f-b0ff-4b75658b1549_Method">
    <vt:lpwstr>Standard</vt:lpwstr>
  </property>
  <property fmtid="{D5CDD505-2E9C-101B-9397-08002B2CF9AE}" pid="5" name="MSIP_Label_f2acd28b-79a3-4a0f-b0ff-4b75658b1549_Name">
    <vt:lpwstr>OFFICIAL</vt:lpwstr>
  </property>
  <property fmtid="{D5CDD505-2E9C-101B-9397-08002B2CF9AE}" pid="6" name="MSIP_Label_f2acd28b-79a3-4a0f-b0ff-4b75658b1549_SiteId">
    <vt:lpwstr>e46c8472-ef5d-4b63-bc74-4a60db42c371</vt:lpwstr>
  </property>
  <property fmtid="{D5CDD505-2E9C-101B-9397-08002B2CF9AE}" pid="7" name="MSIP_Label_f2acd28b-79a3-4a0f-b0ff-4b75658b1549_ActionId">
    <vt:lpwstr>a03f2714-86b8-46e7-bafb-2c9c7174ebe0</vt:lpwstr>
  </property>
  <property fmtid="{D5CDD505-2E9C-101B-9397-08002B2CF9AE}" pid="8" name="MSIP_Label_f2acd28b-79a3-4a0f-b0ff-4b75658b1549_ContentBits">
    <vt:lpwstr>0</vt:lpwstr>
  </property>
</Properties>
</file>