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GOVERNANCE\Joint Audit Committee\Agendas\2023\Dec\"/>
    </mc:Choice>
  </mc:AlternateContent>
  <xr:revisionPtr revIDLastSave="0" documentId="13_ncr:1_{7227600D-90C8-4E3F-A2E4-9B7E7F722B12}" xr6:coauthVersionLast="47" xr6:coauthVersionMax="47" xr10:uidLastSave="{00000000-0000-0000-0000-000000000000}"/>
  <bookViews>
    <workbookView xWindow="-110" yWindow="-110" windowWidth="19420" windowHeight="10420" tabRatio="713" firstSheet="8" activeTab="8" xr2:uid="{00000000-000D-0000-FFFF-FFFF00000000}"/>
  </bookViews>
  <sheets>
    <sheet name="_options" sheetId="5" state="hidden" r:id="rId1"/>
    <sheet name="_control" sheetId="2" state="hidden" r:id="rId2"/>
    <sheet name="Appendix 1a" sheetId="8" r:id="rId3"/>
    <sheet name="Appendix 1b" sheetId="9" r:id="rId4"/>
    <sheet name="Appendix 1c" sheetId="10" r:id="rId5"/>
    <sheet name="Appendix 2a" sheetId="13" r:id="rId6"/>
    <sheet name="Appendix 2b" sheetId="34" r:id="rId7"/>
    <sheet name="Appendix 2c" sheetId="32" r:id="rId8"/>
    <sheet name="Appendix 2d" sheetId="29" r:id="rId9"/>
    <sheet name="Appendix 3" sheetId="17" r:id="rId10"/>
    <sheet name="Appendix 4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Aged_Debt_Report_" localSheetId="6">'[1]Aged Debt Report'!#REF!</definedName>
    <definedName name="__Aged_Debt_Report_" localSheetId="7">'[2]Aged Debt Report'!#REF!</definedName>
    <definedName name="__Aged_Debt_Report_">'[2]Aged Debt Report'!#REF!</definedName>
    <definedName name="__Aged_Debt_Report_amount" localSheetId="6">'[1]Aged Debt Report'!#REF!</definedName>
    <definedName name="__Aged_Debt_Report_amount" localSheetId="7">'[2]Aged Debt Report'!#REF!</definedName>
    <definedName name="__Aged_Debt_Report_amount">'[2]Aged Debt Report'!#REF!</definedName>
    <definedName name="__Aged_Debt_Report_apar_gr_id__1" localSheetId="6">'[1]Aged Debt Report'!#REF!</definedName>
    <definedName name="__Aged_Debt_Report_apar_gr_id__1">'[2]Aged Debt Report'!#REF!</definedName>
    <definedName name="__Aged_Debt_Report_apar_id" localSheetId="6">'[1]Aged Debt Report'!#REF!</definedName>
    <definedName name="__Aged_Debt_Report_apar_id">'[2]Aged Debt Report'!#REF!</definedName>
    <definedName name="__Aged_Debt_Report_att_1_id" localSheetId="6">'[1]Aged Debt Report'!#REF!</definedName>
    <definedName name="__Aged_Debt_Report_att_1_id">'[2]Aged Debt Report'!#REF!</definedName>
    <definedName name="__Aged_Debt_Report_att_2_id" localSheetId="6">'[1]Aged Debt Report'!#REF!</definedName>
    <definedName name="__Aged_Debt_Report_att_2_id">'[2]Aged Debt Report'!#REF!</definedName>
    <definedName name="__Aged_Debt_Report_att_3_id" localSheetId="6">'[1]Aged Debt Report'!#REF!</definedName>
    <definedName name="__Aged_Debt_Report_att_3_id">'[2]Aged Debt Report'!#REF!</definedName>
    <definedName name="__Aged_Debt_Report_att_4_id" localSheetId="6">'[1]Aged Debt Report'!#REF!</definedName>
    <definedName name="__Aged_Debt_Report_att_4_id">'[2]Aged Debt Report'!#REF!</definedName>
    <definedName name="__Aged_Debt_Report_att_5_id" localSheetId="6">'[1]Aged Debt Report'!#REF!</definedName>
    <definedName name="__Aged_Debt_Report_att_5_id">'[2]Aged Debt Report'!#REF!</definedName>
    <definedName name="__Aged_Debt_Report_att_6_id" localSheetId="6">'[1]Aged Debt Report'!#REF!</definedName>
    <definedName name="__Aged_Debt_Report_att_6_id">'[2]Aged Debt Report'!#REF!</definedName>
    <definedName name="__Aged_Debt_Report_att_7_id" localSheetId="6">'[1]Aged Debt Report'!#REF!</definedName>
    <definedName name="__Aged_Debt_Report_att_7_id">'[2]Aged Debt Report'!#REF!</definedName>
    <definedName name="__Aged_Debt_Report_client" localSheetId="6">'[1]Aged Debt Report'!#REF!</definedName>
    <definedName name="__Aged_Debt_Report_client">'[2]Aged Debt Report'!#REF!</definedName>
    <definedName name="__Aged_Debt_Report_cur_amount" localSheetId="6">'[1]Aged Debt Report'!#REF!</definedName>
    <definedName name="__Aged_Debt_Report_cur_amount">'[2]Aged Debt Report'!#REF!</definedName>
    <definedName name="__Aged_Debt_Report_description" localSheetId="6">'[1]Aged Debt Report'!#REF!</definedName>
    <definedName name="__Aged_Debt_Report_description">'[2]Aged Debt Report'!#REF!</definedName>
    <definedName name="__Aged_Debt_Report_due_date" localSheetId="6">'[1]Aged Debt Report'!#REF!</definedName>
    <definedName name="__Aged_Debt_Report_due_date">'[2]Aged Debt Report'!#REF!</definedName>
    <definedName name="__Aged_Debt_Report_ext_inv_ref" localSheetId="6">'[1]Aged Debt Report'!#REF!</definedName>
    <definedName name="__Aged_Debt_Report_ext_inv_ref">'[2]Aged Debt Report'!#REF!</definedName>
    <definedName name="__Aged_Debt_Report_f0_days_old" localSheetId="6">'[1]Aged Debt Report'!#REF!</definedName>
    <definedName name="__Aged_Debt_Report_f0_days_old">'[2]Aged Debt Report'!#REF!</definedName>
    <definedName name="__Aged_Debt_Report_pay_method" localSheetId="6">'[1]Aged Debt Report'!#REF!</definedName>
    <definedName name="__Aged_Debt_Report_pay_method">'[2]Aged Debt Report'!#REF!</definedName>
    <definedName name="__Aged_Debt_Report_pay_plan_id" localSheetId="6">'[1]Aged Debt Report'!#REF!</definedName>
    <definedName name="__Aged_Debt_Report_pay_plan_id">'[2]Aged Debt Report'!#REF!</definedName>
    <definedName name="__Aged_Debt_Report_period" localSheetId="6">'[1]Aged Debt Report'!#REF!</definedName>
    <definedName name="__Aged_Debt_Report_period">'[2]Aged Debt Report'!#REF!</definedName>
    <definedName name="__Aged_Debt_Report_rest_amount" localSheetId="6">'[1]Aged Debt Report'!#REF!</definedName>
    <definedName name="__Aged_Debt_Report_rest_amount">'[2]Aged Debt Report'!#REF!</definedName>
    <definedName name="__Aged_Debt_Report_rest_curr" localSheetId="6">'[1]Aged Debt Report'!#REF!</definedName>
    <definedName name="__Aged_Debt_Report_rest_curr">'[2]Aged Debt Report'!#REF!</definedName>
    <definedName name="__Aged_Debt_Report_sequence_no" localSheetId="6">'[1]Aged Debt Report'!#REF!</definedName>
    <definedName name="__Aged_Debt_Report_sequence_no">'[2]Aged Debt Report'!#REF!</definedName>
    <definedName name="__Aged_Debt_Report_tab" localSheetId="6">'[1]Aged Debt Report'!#REF!</definedName>
    <definedName name="__Aged_Debt_Report_tab">'[2]Aged Debt Report'!#REF!</definedName>
    <definedName name="__Aged_Debt_Report_voucher_no" localSheetId="6">'[1]Aged Debt Report'!#REF!</definedName>
    <definedName name="__Aged_Debt_Report_voucher_no">'[2]Aged Debt Report'!#REF!</definedName>
    <definedName name="__Aged_Debt_Report_voucher_type" localSheetId="6">'[1]Aged Debt Report'!#REF!</definedName>
    <definedName name="__Aged_Debt_Report_voucher_type">'[2]Aged Debt Report'!#REF!</definedName>
    <definedName name="__Aged_Debt_Report_xapar_id" localSheetId="6">'[1]Aged Debt Report'!#REF!</definedName>
    <definedName name="__Aged_Debt_Report_xapar_id">'[2]Aged Debt Report'!#REF!</definedName>
    <definedName name="__parameters_" localSheetId="6">'[1]Period Analysis'!#REF!</definedName>
    <definedName name="__parameters_">'[2]Period Analysis'!#REF!</definedName>
    <definedName name="__parameters_client" localSheetId="6">'[1]Period Analysis'!#REF!</definedName>
    <definedName name="__parameters_client">'[2]Period Analysis'!#REF!</definedName>
    <definedName name="__parameters_Company" localSheetId="6">'[1]Period Analysis'!#REF!</definedName>
    <definedName name="__parameters_Company">'[2]Period Analysis'!#REF!</definedName>
    <definedName name="__parameters_Customer_group" localSheetId="6">'[1]Period Analysis'!#REF!</definedName>
    <definedName name="__parameters_Customer_group">'[2]Period Analysis'!#REF!</definedName>
    <definedName name="__parameters_language" localSheetId="6">'[1]Period Analysis'!#REF!</definedName>
    <definedName name="__parameters_language">'[2]Period Analysis'!#REF!</definedName>
    <definedName name="__parameters_template" localSheetId="6">'[1]Period Analysis'!#REF!</definedName>
    <definedName name="__parameters_template">'[2]Period Analysis'!#REF!</definedName>
    <definedName name="__parameters_user_id" localSheetId="6">'[1]Period Analysis'!#REF!</definedName>
    <definedName name="__parameters_user_id">'[2]Period Analysis'!#REF!</definedName>
    <definedName name="Appendix3d" localSheetId="6">#REF!</definedName>
    <definedName name="Appendix3d">#REF!</definedName>
    <definedName name="budgetbookcc">'[3]Budget Book'!$D$1:$E$215</definedName>
    <definedName name="ccexert">[4]TB!$O$9:$Q$15</definedName>
    <definedName name="ccsegment">[4]TB!$AV$2:$AX$24</definedName>
    <definedName name="chart1cost">[4]TB!$BF$3:$BH$32</definedName>
    <definedName name="costcentre">[4]TB!$AA$2:$AK$466</definedName>
    <definedName name="DataRange" localSheetId="5">#REF!</definedName>
    <definedName name="DataRange" localSheetId="6">#REF!</definedName>
    <definedName name="DataRange" localSheetId="8">#REF!</definedName>
    <definedName name="DataRange" localSheetId="10">#REF!</definedName>
    <definedName name="DataRange">#REF!</definedName>
    <definedName name="fgjkdfh" localSheetId="6">#REF!</definedName>
    <definedName name="fgjkdfh" localSheetId="8">#REF!</definedName>
    <definedName name="fgjkdfh">#REF!</definedName>
    <definedName name="HeaderRange" localSheetId="5">#REF!</definedName>
    <definedName name="HeaderRange" localSheetId="6">#REF!</definedName>
    <definedName name="HeaderRange" localSheetId="8">#REF!</definedName>
    <definedName name="HeaderRange" localSheetId="10">#REF!</definedName>
    <definedName name="HeaderRange">#REF!</definedName>
    <definedName name="increase" localSheetId="6">'[5]App3c Analysis'!#REF!</definedName>
    <definedName name="increase">'[5]App3c Analysis'!#REF!</definedName>
    <definedName name="_xlnm.Print_Area" localSheetId="2">'Appendix 1a'!$I$7:$S$70</definedName>
    <definedName name="_xlnm.Print_Area" localSheetId="3">'Appendix 1b'!$I$9:$R$69</definedName>
    <definedName name="_xlnm.Print_Area" localSheetId="4">'Appendix 1c'!$I$9:$P$69</definedName>
    <definedName name="_xlnm.Print_Area" localSheetId="5">'Appendix 2a'!$B$1:$S$36</definedName>
    <definedName name="_xlnm.Print_Area" localSheetId="6">'Appendix 2b'!$B$1:$S$46</definedName>
    <definedName name="_xlnm.Print_Area" localSheetId="7">'Appendix 2c'!$B$1:$M$141</definedName>
    <definedName name="_xlnm.Print_Area" localSheetId="9">'Appendix 3'!$B$1:$G$29</definedName>
    <definedName name="_xlnm.Print_Area" localSheetId="10">'Appendix 4'!$B$1:$O$50</definedName>
    <definedName name="SortRange" localSheetId="5">#REF!</definedName>
    <definedName name="SortRange" localSheetId="6">#REF!</definedName>
    <definedName name="SortRange" localSheetId="8">#REF!</definedName>
    <definedName name="SortRange" localSheetId="10">#REF!</definedName>
    <definedName name="SortRange">#REF!</definedName>
    <definedName name="Summary" localSheetId="5">#REF!</definedName>
    <definedName name="Summary" localSheetId="6">#REF!</definedName>
    <definedName name="Summary" localSheetId="8">#REF!</definedName>
    <definedName name="Summary" localSheetId="10">#REF!</definedName>
    <definedName name="Summary">#REF!</definedName>
    <definedName name="Titles" localSheetId="5">#REF!</definedName>
    <definedName name="Titles" localSheetId="6">#REF!</definedName>
    <definedName name="Titles" localSheetId="8">#REF!</definedName>
    <definedName name="Titles" localSheetId="10">#REF!</definedName>
    <definedName name="Titles">#REF!</definedName>
    <definedName name="TopSection" localSheetId="5">#REF!</definedName>
    <definedName name="TopSection" localSheetId="6">#REF!</definedName>
    <definedName name="TopSection" localSheetId="8">#REF!</definedName>
    <definedName name="TopSection" localSheetId="10">#REF!</definedName>
    <definedName name="TopSection">#REF!</definedName>
    <definedName name="typedesc">[4]TB!$AZ$2:$BA$41</definedName>
    <definedName name="yhdy">[6]Sheet1!$A$1:$I$645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34" l="1"/>
  <c r="T35" i="34"/>
  <c r="A27" i="34"/>
  <c r="A22" i="34"/>
  <c r="A21" i="34"/>
  <c r="A20" i="34"/>
  <c r="A19" i="34"/>
  <c r="A18" i="34"/>
  <c r="A16" i="34"/>
  <c r="F93" i="29" l="1"/>
  <c r="E97" i="29" l="1"/>
  <c r="I76" i="29"/>
  <c r="K76" i="29"/>
  <c r="K81" i="29" s="1"/>
  <c r="K15" i="29"/>
  <c r="K42" i="29"/>
  <c r="K49" i="29" s="1"/>
  <c r="K73" i="29"/>
  <c r="F97" i="29" l="1"/>
  <c r="H90" i="29"/>
  <c r="H97" i="29" s="1"/>
  <c r="E98" i="29"/>
  <c r="K83" i="29"/>
  <c r="F98" i="29" l="1"/>
  <c r="AF21" i="10" l="1"/>
  <c r="AF20" i="10"/>
  <c r="AS74" i="8"/>
  <c r="AR74" i="8"/>
  <c r="AP74" i="8"/>
  <c r="AO74" i="8"/>
  <c r="AL74" i="8"/>
  <c r="AD74" i="8"/>
  <c r="AC74" i="8"/>
  <c r="AA74" i="8"/>
  <c r="Z74" i="8"/>
  <c r="AU74" i="8" l="1"/>
  <c r="V73" i="10"/>
  <c r="AV74" i="8"/>
  <c r="X74" i="8"/>
  <c r="Z59" i="8" l="1"/>
  <c r="AC59" i="8"/>
  <c r="AL59" i="8"/>
  <c r="AO59" i="8"/>
  <c r="AR59" i="8"/>
  <c r="X59" i="8" l="1"/>
  <c r="AU59" i="8"/>
  <c r="AR65" i="8"/>
  <c r="AO65" i="8"/>
  <c r="AR64" i="8"/>
  <c r="AO64" i="8"/>
  <c r="AR63" i="8"/>
  <c r="AO63" i="8"/>
  <c r="AR62" i="8"/>
  <c r="AO62" i="8"/>
  <c r="AR61" i="8"/>
  <c r="AO61" i="8"/>
  <c r="AR60" i="8"/>
  <c r="AO60" i="8"/>
  <c r="AR51" i="8"/>
  <c r="AO51" i="8"/>
  <c r="AR50" i="8"/>
  <c r="AO50" i="8"/>
  <c r="AR43" i="8"/>
  <c r="AO43" i="8"/>
  <c r="AR42" i="8"/>
  <c r="AO42" i="8"/>
  <c r="AR37" i="8"/>
  <c r="AO37" i="8"/>
  <c r="AR36" i="8"/>
  <c r="AO36" i="8"/>
  <c r="AR31" i="8"/>
  <c r="AR30" i="8"/>
  <c r="AR29" i="8"/>
  <c r="AR28" i="8"/>
  <c r="AR27" i="8"/>
  <c r="AR26" i="8"/>
  <c r="AR25" i="8"/>
  <c r="AR24" i="8"/>
  <c r="AR23" i="8"/>
  <c r="AR22" i="8"/>
  <c r="AR21" i="8"/>
  <c r="AO31" i="8"/>
  <c r="AO30" i="8"/>
  <c r="AO29" i="8"/>
  <c r="AO28" i="8"/>
  <c r="AO27" i="8"/>
  <c r="AO26" i="8"/>
  <c r="AO25" i="8"/>
  <c r="AO24" i="8"/>
  <c r="AO23" i="8"/>
  <c r="AO22" i="8"/>
  <c r="AO21" i="8"/>
  <c r="AR20" i="8"/>
  <c r="AO20" i="8"/>
  <c r="AP71" i="8"/>
  <c r="AO71" i="8"/>
  <c r="AS71" i="8"/>
  <c r="AR71" i="8"/>
  <c r="AC65" i="8"/>
  <c r="Z65" i="8"/>
  <c r="AC64" i="8"/>
  <c r="Z64" i="8"/>
  <c r="AC63" i="8"/>
  <c r="Z63" i="8"/>
  <c r="AC62" i="8"/>
  <c r="Z62" i="8"/>
  <c r="AC61" i="8"/>
  <c r="Z61" i="8"/>
  <c r="AC60" i="8"/>
  <c r="Z60" i="8"/>
  <c r="AC51" i="8"/>
  <c r="Z51" i="8"/>
  <c r="AC50" i="8"/>
  <c r="Z50" i="8"/>
  <c r="AC43" i="8"/>
  <c r="Z43" i="8"/>
  <c r="AC42" i="8"/>
  <c r="Z42" i="8"/>
  <c r="AC37" i="8"/>
  <c r="Z37" i="8"/>
  <c r="AC36" i="8"/>
  <c r="Z36" i="8"/>
  <c r="Z21" i="8"/>
  <c r="AC21" i="8"/>
  <c r="Z22" i="8"/>
  <c r="AC22" i="8"/>
  <c r="Z23" i="8"/>
  <c r="AC23" i="8"/>
  <c r="Z24" i="8"/>
  <c r="AC24" i="8"/>
  <c r="Z25" i="8"/>
  <c r="AC25" i="8"/>
  <c r="Z26" i="8"/>
  <c r="AC26" i="8"/>
  <c r="Z27" i="8"/>
  <c r="AC27" i="8"/>
  <c r="Z28" i="8"/>
  <c r="AC28" i="8"/>
  <c r="Z29" i="8"/>
  <c r="AC29" i="8"/>
  <c r="Z30" i="8"/>
  <c r="AC30" i="8"/>
  <c r="Z31" i="8"/>
  <c r="AC31" i="8"/>
  <c r="AC20" i="8"/>
  <c r="Z20" i="8"/>
  <c r="AL65" i="8"/>
  <c r="AL64" i="8"/>
  <c r="AL63" i="8"/>
  <c r="AL60" i="8"/>
  <c r="AL51" i="8"/>
  <c r="AL50" i="8"/>
  <c r="AL42" i="8"/>
  <c r="AL37" i="8"/>
  <c r="AL36" i="8"/>
  <c r="AL31" i="8"/>
  <c r="AL30" i="8"/>
  <c r="AL29" i="8"/>
  <c r="AL28" i="8"/>
  <c r="AL27" i="8"/>
  <c r="AL26" i="8"/>
  <c r="AL25" i="8"/>
  <c r="AL24" i="8"/>
  <c r="AL23" i="8"/>
  <c r="AL22" i="8"/>
  <c r="AL21" i="8"/>
  <c r="AL20" i="8"/>
  <c r="AL43" i="8"/>
  <c r="AL62" i="8"/>
  <c r="AL61" i="8"/>
  <c r="W33" i="8"/>
  <c r="W39" i="8"/>
  <c r="W45" i="8"/>
  <c r="W53" i="8"/>
  <c r="W67" i="8"/>
  <c r="Y67" i="8"/>
  <c r="AD61" i="8"/>
  <c r="AD51" i="8"/>
  <c r="AD50" i="8"/>
  <c r="AP43" i="8"/>
  <c r="AD37" i="8"/>
  <c r="AD30" i="8"/>
  <c r="AD28" i="8"/>
  <c r="AD27" i="8"/>
  <c r="AD25" i="8"/>
  <c r="AD24" i="8"/>
  <c r="AP22" i="8"/>
  <c r="AD67" i="10"/>
  <c r="AC67" i="10"/>
  <c r="AB67" i="10"/>
  <c r="AA67" i="10"/>
  <c r="Z67" i="10"/>
  <c r="Y67" i="10"/>
  <c r="W67" i="10"/>
  <c r="V65" i="10"/>
  <c r="V64" i="10"/>
  <c r="V63" i="10"/>
  <c r="V61" i="10"/>
  <c r="V60" i="10"/>
  <c r="AD53" i="10"/>
  <c r="AC53" i="10"/>
  <c r="AB53" i="10"/>
  <c r="AA53" i="10"/>
  <c r="Z53" i="10"/>
  <c r="Y53" i="10"/>
  <c r="V51" i="10"/>
  <c r="V50" i="10"/>
  <c r="AD45" i="10"/>
  <c r="AC45" i="10"/>
  <c r="AB45" i="10"/>
  <c r="AA45" i="10"/>
  <c r="Z45" i="10"/>
  <c r="Y45" i="10"/>
  <c r="AD39" i="10"/>
  <c r="AC39" i="10"/>
  <c r="AB39" i="10"/>
  <c r="AA39" i="10"/>
  <c r="Z39" i="10"/>
  <c r="Y39" i="10"/>
  <c r="V37" i="10"/>
  <c r="AD33" i="10"/>
  <c r="AC33" i="10"/>
  <c r="AB33" i="10"/>
  <c r="AA33" i="10"/>
  <c r="Z33" i="10"/>
  <c r="Y33" i="10"/>
  <c r="V31" i="10"/>
  <c r="V30" i="10"/>
  <c r="V29" i="10"/>
  <c r="V28" i="10"/>
  <c r="V24" i="10"/>
  <c r="V23" i="10"/>
  <c r="V22" i="10"/>
  <c r="V21" i="10"/>
  <c r="AC67" i="9"/>
  <c r="AB67" i="9"/>
  <c r="AA67" i="9"/>
  <c r="Z67" i="9"/>
  <c r="Y67" i="9"/>
  <c r="X67" i="9"/>
  <c r="V67" i="9"/>
  <c r="AC53" i="9"/>
  <c r="AB53" i="9"/>
  <c r="AA53" i="9"/>
  <c r="Z53" i="9"/>
  <c r="Y53" i="9"/>
  <c r="X53" i="9"/>
  <c r="AC45" i="9"/>
  <c r="AB45" i="9"/>
  <c r="AA45" i="9"/>
  <c r="Z45" i="9"/>
  <c r="Y45" i="9"/>
  <c r="X45" i="9"/>
  <c r="AC39" i="9"/>
  <c r="AB39" i="9"/>
  <c r="AA39" i="9"/>
  <c r="Z39" i="9"/>
  <c r="Y39" i="9"/>
  <c r="X39" i="9"/>
  <c r="AC33" i="9"/>
  <c r="AB33" i="9"/>
  <c r="AA33" i="9"/>
  <c r="Z33" i="9"/>
  <c r="Y33" i="9"/>
  <c r="X33" i="9"/>
  <c r="AK67" i="8"/>
  <c r="AJ67" i="8"/>
  <c r="AI67" i="8"/>
  <c r="AH67" i="8"/>
  <c r="AG67" i="8"/>
  <c r="AF67" i="8"/>
  <c r="AK53" i="8"/>
  <c r="AJ53" i="8"/>
  <c r="AI53" i="8"/>
  <c r="AH53" i="8"/>
  <c r="AG53" i="8"/>
  <c r="AF53" i="8"/>
  <c r="AK45" i="8"/>
  <c r="AJ45" i="8"/>
  <c r="AI45" i="8"/>
  <c r="AH45" i="8"/>
  <c r="AG45" i="8"/>
  <c r="AF45" i="8"/>
  <c r="AK39" i="8"/>
  <c r="AJ39" i="8"/>
  <c r="AI39" i="8"/>
  <c r="AH39" i="8"/>
  <c r="AG39" i="8"/>
  <c r="AF39" i="8"/>
  <c r="AK33" i="8"/>
  <c r="AJ33" i="8"/>
  <c r="AI33" i="8"/>
  <c r="AH33" i="8"/>
  <c r="AG33" i="8"/>
  <c r="AF33" i="8"/>
  <c r="AF21" i="9" l="1"/>
  <c r="AF20" i="9"/>
  <c r="AD63" i="8"/>
  <c r="AD64" i="8"/>
  <c r="AP30" i="8"/>
  <c r="AD43" i="8"/>
  <c r="AP64" i="8"/>
  <c r="AP60" i="8"/>
  <c r="AD59" i="8"/>
  <c r="AP59" i="8"/>
  <c r="X65" i="8"/>
  <c r="X51" i="8"/>
  <c r="Z45" i="8"/>
  <c r="X63" i="8"/>
  <c r="X30" i="8"/>
  <c r="X24" i="8"/>
  <c r="X29" i="8"/>
  <c r="X43" i="8"/>
  <c r="AU37" i="8"/>
  <c r="AD22" i="8"/>
  <c r="X20" i="8"/>
  <c r="AR45" i="8"/>
  <c r="AU36" i="8"/>
  <c r="Y47" i="10"/>
  <c r="Y55" i="10" s="1"/>
  <c r="Y69" i="10" s="1"/>
  <c r="X47" i="9"/>
  <c r="X55" i="9" s="1"/>
  <c r="X69" i="9" s="1"/>
  <c r="Z53" i="8"/>
  <c r="AU51" i="8"/>
  <c r="X50" i="8"/>
  <c r="AP37" i="8"/>
  <c r="Z39" i="8"/>
  <c r="AP25" i="8"/>
  <c r="AU29" i="8"/>
  <c r="AU64" i="8"/>
  <c r="W47" i="8"/>
  <c r="W55" i="8" s="1"/>
  <c r="W69" i="8" s="1"/>
  <c r="W71" i="8" s="1"/>
  <c r="AP61" i="8"/>
  <c r="AA21" i="8"/>
  <c r="AD60" i="8"/>
  <c r="AU60" i="8"/>
  <c r="X60" i="8"/>
  <c r="Z67" i="8"/>
  <c r="AU43" i="8"/>
  <c r="AD26" i="8"/>
  <c r="AP26" i="8"/>
  <c r="AA27" i="8"/>
  <c r="AA47" i="10"/>
  <c r="AA55" i="10" s="1"/>
  <c r="AA69" i="10" s="1"/>
  <c r="X37" i="8"/>
  <c r="AR53" i="8"/>
  <c r="AF47" i="8"/>
  <c r="AF55" i="8" s="1"/>
  <c r="AF69" i="8" s="1"/>
  <c r="X21" i="8"/>
  <c r="Z47" i="9"/>
  <c r="Z55" i="9" s="1"/>
  <c r="Z69" i="9" s="1"/>
  <c r="AB47" i="9"/>
  <c r="AB55" i="9" s="1"/>
  <c r="AB69" i="9" s="1"/>
  <c r="AP24" i="8"/>
  <c r="AP28" i="8"/>
  <c r="X62" i="8"/>
  <c r="AP51" i="8"/>
  <c r="V26" i="10"/>
  <c r="Z47" i="10"/>
  <c r="Z55" i="10" s="1"/>
  <c r="Z69" i="10" s="1"/>
  <c r="AD47" i="10"/>
  <c r="AD55" i="10" s="1"/>
  <c r="AD69" i="10" s="1"/>
  <c r="Y47" i="9"/>
  <c r="Y55" i="9" s="1"/>
  <c r="Y69" i="9" s="1"/>
  <c r="AA24" i="8"/>
  <c r="AA31" i="8"/>
  <c r="AU20" i="8"/>
  <c r="AO45" i="8"/>
  <c r="AJ47" i="8"/>
  <c r="AJ55" i="8" s="1"/>
  <c r="AJ69" i="8" s="1"/>
  <c r="X26" i="8"/>
  <c r="AK47" i="8"/>
  <c r="AK55" i="8" s="1"/>
  <c r="AK69" i="8" s="1"/>
  <c r="X31" i="8"/>
  <c r="AU31" i="8"/>
  <c r="AC45" i="8"/>
  <c r="AU25" i="8"/>
  <c r="AC53" i="8"/>
  <c r="X23" i="8"/>
  <c r="AU27" i="8"/>
  <c r="AO39" i="8"/>
  <c r="AO53" i="8"/>
  <c r="AO67" i="8"/>
  <c r="X22" i="8"/>
  <c r="AR39" i="8"/>
  <c r="AR67" i="8"/>
  <c r="AD42" i="8"/>
  <c r="AP42" i="8"/>
  <c r="AP45" i="8" s="1"/>
  <c r="AD23" i="8"/>
  <c r="AP23" i="8"/>
  <c r="AD65" i="8"/>
  <c r="AP65" i="8"/>
  <c r="AD29" i="8"/>
  <c r="AP29" i="8"/>
  <c r="AU50" i="8"/>
  <c r="X36" i="8"/>
  <c r="AD20" i="8"/>
  <c r="AP20" i="8"/>
  <c r="AD31" i="8"/>
  <c r="AP31" i="8"/>
  <c r="AC47" i="10"/>
  <c r="AC55" i="10" s="1"/>
  <c r="AC69" i="10" s="1"/>
  <c r="AU28" i="8"/>
  <c r="AU22" i="8"/>
  <c r="AU61" i="8"/>
  <c r="AC33" i="8"/>
  <c r="AR33" i="8"/>
  <c r="AC47" i="9"/>
  <c r="AC55" i="9" s="1"/>
  <c r="AC69" i="9" s="1"/>
  <c r="AI47" i="8"/>
  <c r="AI55" i="8" s="1"/>
  <c r="AI69" i="8" s="1"/>
  <c r="AG47" i="8"/>
  <c r="AG55" i="8" s="1"/>
  <c r="AG69" i="8" s="1"/>
  <c r="X25" i="8"/>
  <c r="Z33" i="8"/>
  <c r="AC39" i="8"/>
  <c r="AC67" i="8"/>
  <c r="AO33" i="8"/>
  <c r="AU24" i="8"/>
  <c r="AU30" i="8"/>
  <c r="AU62" i="8"/>
  <c r="AU65" i="8"/>
  <c r="X64" i="8"/>
  <c r="AH47" i="8"/>
  <c r="AH55" i="8" s="1"/>
  <c r="AH69" i="8" s="1"/>
  <c r="V43" i="10"/>
  <c r="AP50" i="8"/>
  <c r="AP63" i="8"/>
  <c r="AP27" i="8"/>
  <c r="X28" i="8"/>
  <c r="AU63" i="8"/>
  <c r="AU26" i="8"/>
  <c r="AU21" i="8"/>
  <c r="AA47" i="9"/>
  <c r="AA55" i="9" s="1"/>
  <c r="AA69" i="9" s="1"/>
  <c r="AB47" i="10"/>
  <c r="AB55" i="10" s="1"/>
  <c r="AB69" i="10" s="1"/>
  <c r="X27" i="8"/>
  <c r="AD53" i="8"/>
  <c r="V53" i="10"/>
  <c r="V59" i="10"/>
  <c r="V25" i="10"/>
  <c r="V42" i="10"/>
  <c r="V20" i="10"/>
  <c r="V36" i="10"/>
  <c r="V39" i="10" s="1"/>
  <c r="AU23" i="8"/>
  <c r="AU42" i="8"/>
  <c r="AA51" i="8" l="1"/>
  <c r="AA28" i="8"/>
  <c r="AA22" i="8"/>
  <c r="AA65" i="8"/>
  <c r="AD45" i="8"/>
  <c r="AA37" i="8"/>
  <c r="AS31" i="8"/>
  <c r="AV31" i="8" s="1"/>
  <c r="AS27" i="8"/>
  <c r="AV27" i="8" s="1"/>
  <c r="AA60" i="8"/>
  <c r="AS59" i="8"/>
  <c r="AV59" i="8" s="1"/>
  <c r="AA59" i="8"/>
  <c r="X42" i="8"/>
  <c r="X45" i="8" s="1"/>
  <c r="AR47" i="8"/>
  <c r="AR55" i="8" s="1"/>
  <c r="AR69" i="8" s="1"/>
  <c r="Z47" i="8"/>
  <c r="Z55" i="8" s="1"/>
  <c r="Z69" i="8" s="1"/>
  <c r="AP53" i="8"/>
  <c r="AS24" i="8"/>
  <c r="AV24" i="8" s="1"/>
  <c r="X53" i="8"/>
  <c r="AS21" i="8"/>
  <c r="AA42" i="8"/>
  <c r="AS42" i="8"/>
  <c r="AV42" i="8" s="1"/>
  <c r="AC47" i="8"/>
  <c r="AC55" i="8" s="1"/>
  <c r="AC69" i="8" s="1"/>
  <c r="AO47" i="8"/>
  <c r="AO55" i="8" s="1"/>
  <c r="AO69" i="8" s="1"/>
  <c r="X39" i="8"/>
  <c r="V27" i="10"/>
  <c r="V33" i="10" s="1"/>
  <c r="AS65" i="8"/>
  <c r="AV65" i="8" s="1"/>
  <c r="AA23" i="8"/>
  <c r="AS23" i="8"/>
  <c r="AV23" i="8" s="1"/>
  <c r="AS30" i="8"/>
  <c r="AV30" i="8" s="1"/>
  <c r="AA30" i="8"/>
  <c r="AS60" i="8"/>
  <c r="AV60" i="8" s="1"/>
  <c r="AD36" i="8"/>
  <c r="AD39" i="8" s="1"/>
  <c r="AP36" i="8"/>
  <c r="AA26" i="8"/>
  <c r="AS26" i="8"/>
  <c r="AV26" i="8" s="1"/>
  <c r="AA63" i="8"/>
  <c r="AS63" i="8"/>
  <c r="AV63" i="8" s="1"/>
  <c r="V45" i="10"/>
  <c r="AA64" i="8"/>
  <c r="AS64" i="8"/>
  <c r="AV64" i="8" s="1"/>
  <c r="AA29" i="8"/>
  <c r="AS29" i="8"/>
  <c r="AV29" i="8" s="1"/>
  <c r="AD21" i="8"/>
  <c r="AD33" i="8" s="1"/>
  <c r="AP21" i="8"/>
  <c r="AP33" i="8" s="1"/>
  <c r="AA25" i="8"/>
  <c r="AS25" i="8"/>
  <c r="AV25" i="8" s="1"/>
  <c r="AA36" i="8"/>
  <c r="AS36" i="8"/>
  <c r="AA20" i="8"/>
  <c r="AS20" i="8"/>
  <c r="X61" i="8"/>
  <c r="X67" i="8" s="1"/>
  <c r="X33" i="8"/>
  <c r="AS51" i="8" l="1"/>
  <c r="AV51" i="8" s="1"/>
  <c r="AS43" i="8"/>
  <c r="AV43" i="8" s="1"/>
  <c r="AA43" i="8"/>
  <c r="AA45" i="8" s="1"/>
  <c r="AS28" i="8"/>
  <c r="AV28" i="8" s="1"/>
  <c r="AS22" i="8"/>
  <c r="AV22" i="8" s="1"/>
  <c r="AS37" i="8"/>
  <c r="AV37" i="8" s="1"/>
  <c r="AV21" i="8"/>
  <c r="X47" i="8"/>
  <c r="X55" i="8" s="1"/>
  <c r="X69" i="8" s="1"/>
  <c r="AA39" i="8"/>
  <c r="V62" i="10"/>
  <c r="V67" i="10" s="1"/>
  <c r="V47" i="10"/>
  <c r="V55" i="10" s="1"/>
  <c r="AA33" i="8"/>
  <c r="AP39" i="8"/>
  <c r="AP47" i="8" s="1"/>
  <c r="AP55" i="8" s="1"/>
  <c r="AV36" i="8"/>
  <c r="AA50" i="8"/>
  <c r="AA53" i="8" s="1"/>
  <c r="AS50" i="8"/>
  <c r="AD47" i="8"/>
  <c r="AD55" i="8" s="1"/>
  <c r="AA61" i="8"/>
  <c r="AS61" i="8"/>
  <c r="AV20" i="8"/>
  <c r="AS33" i="8" l="1"/>
  <c r="AS45" i="8"/>
  <c r="AS39" i="8"/>
  <c r="V69" i="10"/>
  <c r="AA47" i="8"/>
  <c r="AA55" i="8" s="1"/>
  <c r="AD62" i="8"/>
  <c r="AD67" i="8" s="1"/>
  <c r="AD69" i="8" s="1"/>
  <c r="AP62" i="8"/>
  <c r="AV61" i="8"/>
  <c r="AS53" i="8"/>
  <c r="AV50" i="8"/>
  <c r="AS47" i="8" l="1"/>
  <c r="AS55" i="8" s="1"/>
  <c r="AP67" i="8"/>
  <c r="AP69" i="8" s="1"/>
  <c r="AS62" i="8" l="1"/>
  <c r="AS67" i="8" s="1"/>
  <c r="AS69" i="8" s="1"/>
  <c r="AA62" i="8"/>
  <c r="AA67" i="8" s="1"/>
  <c r="AA69" i="8" s="1"/>
  <c r="AV6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tc={462BDC3B-E8A5-41BC-9307-A0EADDE74B5C}</author>
    <author>tc={9440E703-F220-4820-B895-5B3BCC7C7AAD}</author>
    <author>Coe, Matthew</author>
    <author>Price, Anne</author>
  </authors>
  <commentList>
    <comment ref="P20" authorId="0" shapeId="0" xr:uid="{462BDC3B-E8A5-41BC-9307-A0EADDE74B5C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P21" authorId="1" shapeId="0" xr:uid="{9440E703-F220-4820-B895-5B3BCC7C7AA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  <comment ref="L27" authorId="2" shapeId="0" xr:uid="{26688FA8-6908-43D1-A01C-EBC65AD998E9}">
      <text>
        <r>
          <rPr>
            <b/>
            <sz val="9"/>
            <color indexed="81"/>
            <rFont val="Tahoma"/>
            <charset val="1"/>
          </rPr>
          <t>Coe, Matthew:</t>
        </r>
        <r>
          <rPr>
            <sz val="9"/>
            <color indexed="81"/>
            <rFont val="Tahoma"/>
            <charset val="1"/>
          </rPr>
          <t xml:space="preserve">
£2m removed from 11495 Consultants fees in budget - 31/3/23 y/e adj? HPB/AP? 
</t>
        </r>
      </text>
    </comment>
    <comment ref="V27" authorId="3" shapeId="0" xr:uid="{00000000-0006-0000-0200-000001000000}">
      <text>
        <r>
          <rPr>
            <b/>
            <sz val="9"/>
            <color indexed="81"/>
            <rFont val="Tahoma"/>
            <family val="2"/>
          </rPr>
          <t>Price, Anne:</t>
        </r>
        <r>
          <rPr>
            <sz val="9"/>
            <color indexed="81"/>
            <rFont val="Tahoma"/>
            <family val="2"/>
          </rPr>
          <t xml:space="preserve">
adjusted for missing forecast from Ysir tbc</t>
        </r>
      </text>
    </comment>
    <comment ref="V43" authorId="3" shapeId="0" xr:uid="{00000000-0006-0000-0200-000002000000}">
      <text>
        <r>
          <rPr>
            <b/>
            <sz val="9"/>
            <color indexed="81"/>
            <rFont val="Tahoma"/>
            <family val="2"/>
          </rPr>
          <t>Price, Anne:</t>
        </r>
        <r>
          <rPr>
            <sz val="9"/>
            <color indexed="81"/>
            <rFont val="Tahoma"/>
            <family val="2"/>
          </rPr>
          <t xml:space="preserve">
Seconded Officers set to Zero on Forecast £1.1m in budget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tc={E298E85F-28C0-4AA9-B43A-F23522DB47CA}</author>
    <author>tc={A362E425-9F8B-454C-9B22-E411E293BE91}</author>
    <author>tc={DE3F47A3-EC15-4059-90D4-5209B9999D12}</author>
  </authors>
  <commentList>
    <comment ref="AF20" authorId="0" shapeId="0" xr:uid="{E298E85F-28C0-4AA9-B43A-F23522DB47CA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1" authorId="1" shapeId="0" xr:uid="{A362E425-9F8B-454C-9B22-E411E293BE9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  <comment ref="L27" authorId="2" shapeId="0" xr:uid="{DE3F47A3-EC15-4059-90D4-5209B9999D12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tc={8128E7DC-0A87-495A-AC82-BB08D31F3B82}</author>
    <author>tc={754EEAC2-8DDD-46A5-9808-778AD1279651}</author>
  </authors>
  <commentList>
    <comment ref="AF20" authorId="0" shapeId="0" xr:uid="{8128E7DC-0A87-495A-AC82-BB08D31F3B82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1" authorId="1" shapeId="0" xr:uid="{754EEAC2-8DDD-46A5-9808-778AD127965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tc={9C0D2410-3579-463C-B0D4-26DA6B5D8401}</author>
    <author>tc={B497D19C-B6CC-4A8D-93A3-0016E26E542C}</author>
    <author>Morris Zoe</author>
    <author>tc={1D345D53-F877-4907-A8B6-BFE9F7236132}</author>
    <author>tc={29216500-ABD6-4FB6-A68A-EBF7653230B2}</author>
    <author>tc={99179481-379E-47BC-B5D5-31E81F8689C5}</author>
    <author>tc={001E2C1A-A8ED-40F8-ABBC-E0ED9AA218A6}</author>
    <author>tc={53D5A1F5-F6DC-451A-8A41-A6CA4780A78E}</author>
    <author>tc={10494324-6A0E-4656-B327-927F53D80963}</author>
    <author>tc={18BB98BD-2456-413D-AE66-5A0C51BD99FC}</author>
  </authors>
  <commentList>
    <comment ref="C18" authorId="0" shapeId="0" xr:uid="{9C0D2410-3579-463C-B0D4-26DA6B5D8401}">
      <text>
        <t>[Threaded comment]
Your version of Excel allows you to read this threaded comment; however, any edits to it will get removed if the file is opened in a newer version of Excel. Learn more: https://go.microsoft.com/fwlink/?linkid=870924
Comment:
    De-commisioning and decant included</t>
      </text>
    </comment>
    <comment ref="C23" authorId="1" shapeId="0" xr:uid="{B497D19C-B6CC-4A8D-93A3-0016E26E542C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 CAP00074</t>
      </text>
    </comment>
    <comment ref="J31" authorId="2" shapeId="0" xr:uid="{C385A560-47BB-467F-90CC-16794A627D9A}">
      <text>
        <r>
          <rPr>
            <b/>
            <sz val="9"/>
            <color indexed="81"/>
            <rFont val="Tahoma"/>
            <family val="2"/>
          </rPr>
          <t>Morris Zoe:</t>
        </r>
        <r>
          <rPr>
            <sz val="9"/>
            <color indexed="81"/>
            <rFont val="Tahoma"/>
            <family val="2"/>
          </rPr>
          <t xml:space="preserve">
chargers £227k
ground and electrical work £125k
</t>
        </r>
      </text>
    </comment>
    <comment ref="C64" authorId="3" shapeId="0" xr:uid="{1D345D53-F877-4907-A8B6-BFE9F7236132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
Reply:
    and Bryn</t>
      </text>
    </comment>
    <comment ref="C65" authorId="4" shapeId="0" xr:uid="{29216500-ABD6-4FB6-A68A-EBF7653230B2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C66" authorId="5" shapeId="0" xr:uid="{99179481-379E-47BC-B5D5-31E81F8689C5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</t>
      </text>
    </comment>
    <comment ref="C67" authorId="6" shapeId="0" xr:uid="{001E2C1A-A8ED-40F8-ABBC-E0ED9AA218A6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C68" authorId="7" shapeId="0" xr:uid="{53D5A1F5-F6DC-451A-8A41-A6CA4780A78E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C69" authorId="8" shapeId="0" xr:uid="{10494324-6A0E-4656-B327-927F53D80963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
Reply:
    Bryn Glennie</t>
      </text>
    </comment>
    <comment ref="C70" authorId="9" shapeId="0" xr:uid="{18BB98BD-2456-413D-AE66-5A0C51BD99FC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</t>
      </text>
    </comment>
  </commentList>
</comments>
</file>

<file path=xl/sharedStrings.xml><?xml version="1.0" encoding="utf-8"?>
<sst xmlns="http://schemas.openxmlformats.org/spreadsheetml/2006/main" count="1052" uniqueCount="487">
  <si>
    <t>* This sheet is manipulated by the 'Options...' dialog and should not be changed by hand</t>
  </si>
  <si>
    <t>*</t>
  </si>
  <si>
    <t>Global Parameters (setdefault will be used unless parameter of same name is passed in from Unit4 Business World)</t>
  </si>
  <si>
    <t>Parameter</t>
  </si>
  <si>
    <t>Value</t>
  </si>
  <si>
    <t>SETDEFAULT</t>
  </si>
  <si>
    <t>client</t>
  </si>
  <si>
    <t>GW</t>
  </si>
  <si>
    <t>language</t>
  </si>
  <si>
    <t>EN</t>
  </si>
  <si>
    <t>curper</t>
  </si>
  <si>
    <t>SET</t>
  </si>
  <si>
    <t>output_dir</t>
  </si>
  <si>
    <t>setperiod</t>
  </si>
  <si>
    <t>cummper</t>
  </si>
  <si>
    <t>firstper</t>
  </si>
  <si>
    <t>lastper</t>
  </si>
  <si>
    <t>setnum allows use of arithmetic expressions on parameters</t>
  </si>
  <si>
    <t>SETNUM</t>
  </si>
  <si>
    <t>year</t>
  </si>
  <si>
    <t>&lt;curper&gt; \ 100</t>
  </si>
  <si>
    <t>pyear</t>
  </si>
  <si>
    <t>&lt;year&gt; - 1</t>
  </si>
  <si>
    <t>period0</t>
  </si>
  <si>
    <t>&lt;year&gt; * 100</t>
  </si>
  <si>
    <t>setperiod allows use of arithmetic expressions on period parameters</t>
  </si>
  <si>
    <t>e.g. set previous 12 periods for a rolling 12 month crosstab by period</t>
  </si>
  <si>
    <t>SETPERIOD</t>
  </si>
  <si>
    <t>period1</t>
  </si>
  <si>
    <t>&lt;period0&gt; + 1</t>
  </si>
  <si>
    <t>period2</t>
  </si>
  <si>
    <t>&lt;period0&gt; + 2</t>
  </si>
  <si>
    <t>period3</t>
  </si>
  <si>
    <t>&lt;period0&gt; + 3</t>
  </si>
  <si>
    <t>period4</t>
  </si>
  <si>
    <t>&lt;period0&gt; + 4</t>
  </si>
  <si>
    <t>period5</t>
  </si>
  <si>
    <t>&lt;period0&gt; + 5</t>
  </si>
  <si>
    <t>period6</t>
  </si>
  <si>
    <t>&lt;period0&gt; + 6</t>
  </si>
  <si>
    <t>period7</t>
  </si>
  <si>
    <t>&lt;period0&gt; + 7</t>
  </si>
  <si>
    <t>period8</t>
  </si>
  <si>
    <t>&lt;period0&gt; + 8</t>
  </si>
  <si>
    <t>period9</t>
  </si>
  <si>
    <t>&lt;period0&gt; + 9</t>
  </si>
  <si>
    <t>period10</t>
  </si>
  <si>
    <t>&lt;period0&gt; + 10</t>
  </si>
  <si>
    <t>period11</t>
  </si>
  <si>
    <t>&lt;period0&gt; + 11</t>
  </si>
  <si>
    <t>period12</t>
  </si>
  <si>
    <t>&lt;period0&gt; + 12</t>
  </si>
  <si>
    <t>period13</t>
  </si>
  <si>
    <t>&lt;period0&gt; + 13</t>
  </si>
  <si>
    <t>QUERY BALANCE A1CHFOFF  GW</t>
  </si>
  <si>
    <t>TREE  cipfa subjective</t>
  </si>
  <si>
    <t>RELATION  accgrp, account</t>
  </si>
  <si>
    <t>WHERE period &lt;cummper&gt;-&lt;lastper&gt;</t>
  </si>
  <si>
    <t>WHERE accgrp IE</t>
  </si>
  <si>
    <t>NOZEROS</t>
  </si>
  <si>
    <t>Appendix 1a - Gwent Group Income &amp; Expenditure Report as at 30th Sep 2023</t>
  </si>
  <si>
    <t>=actuals</t>
  </si>
  <si>
    <t>For column BUDGET YTD</t>
  </si>
  <si>
    <t>For column ANNUAL BUDGET</t>
  </si>
  <si>
    <t>% Full yr budget</t>
  </si>
  <si>
    <t>columns</t>
  </si>
  <si>
    <t>code account</t>
  </si>
  <si>
    <t>code costc</t>
  </si>
  <si>
    <t>code emptype</t>
  </si>
  <si>
    <t>code cipfa2</t>
  </si>
  <si>
    <t>code cipfa3</t>
  </si>
  <si>
    <t>Amount</t>
  </si>
  <si>
    <t>hard_amount</t>
  </si>
  <si>
    <t>pla_amount</t>
  </si>
  <si>
    <t>plb_amount</t>
  </si>
  <si>
    <t>plc_amount</t>
  </si>
  <si>
    <t>crosstab period</t>
  </si>
  <si>
    <t>&lt;firstper&gt;-&lt;curper&gt;</t>
  </si>
  <si>
    <t>&lt;firstper&gt;-&lt;lastper&gt;</t>
  </si>
  <si>
    <t>BUDGET AREA</t>
  </si>
  <si>
    <t>INSERTED PARAMETER</t>
  </si>
  <si>
    <t>Gwent Police Group Revenue Budget as at period &lt;curper&gt;</t>
  </si>
  <si>
    <t>PARAMETER</t>
  </si>
  <si>
    <t>Gwent Police Group Revenue Budget as at period 202306</t>
  </si>
  <si>
    <t>Annual Budget</t>
  </si>
  <si>
    <t>Budget YTD</t>
  </si>
  <si>
    <t>Actual 
YTD</t>
  </si>
  <si>
    <t>Accruals</t>
  </si>
  <si>
    <t>Future Commitments</t>
  </si>
  <si>
    <t>Variance 
YTD</t>
  </si>
  <si>
    <t>PO Commitments</t>
  </si>
  <si>
    <t>Full Year Forecast</t>
  </si>
  <si>
    <t>Variance</t>
  </si>
  <si>
    <t>Previous Month Variance</t>
  </si>
  <si>
    <t>Swing</t>
  </si>
  <si>
    <t>PCC Actuls YTD</t>
  </si>
  <si>
    <t>PCC Actual Variance</t>
  </si>
  <si>
    <t>CC Actuals YTD</t>
  </si>
  <si>
    <t>CC Actual Variance</t>
  </si>
  <si>
    <t>EXPENDITURE</t>
  </si>
  <si>
    <t>summary</t>
  </si>
  <si>
    <t>10100;10103;10106;10116;10118;10125;10136;10139;10181;10184;10187;10190;10193;10196;10199;10202;10255;10258;10273;10314;10429;10178;10151;10160;10157;10154;10163;10127;10172;10109;10142;10169;10148;10124;10121;10145;10167;10304;10305;10419;10166;10117;1031</t>
  </si>
  <si>
    <t>NOT 3D100;3D101;3A250;3A350;3R103;3A450</t>
  </si>
  <si>
    <t>1*</t>
  </si>
  <si>
    <t>Police Officer Pay &amp; Allowances</t>
  </si>
  <si>
    <t>10100;10103;10106;10116;10118;10125;10136;10139;10181;10184;10187;10190;10193;10196;10199;10202;10255;10258;10273;10429;10178;10151;10160;10157;10154;10163;10127;10172;10109;10142;10169;10148;10124;10121;10145;10167;10304;10305;10419;10166;10314;10315;10117</t>
  </si>
  <si>
    <t>NOT 1*</t>
  </si>
  <si>
    <t>Police Staff &amp; CSO Pay &amp; Allowances</t>
  </si>
  <si>
    <t>10226;10227;10133;10228;10230</t>
  </si>
  <si>
    <t>Police Officer Overtime &amp; Enhancements</t>
  </si>
  <si>
    <t>10226;10227;10133;10228;10230;10130</t>
  </si>
  <si>
    <t>Police Staff &amp; CSO Overtime &amp; Enhancements</t>
  </si>
  <si>
    <t>10112;10261;10267;10270;10332;10335;10363;10368;10369;10394;10444;10447;10448;13100;13102;13103;10366;10262;10264;10282;10283;10279;11580</t>
  </si>
  <si>
    <t>Other Employees Related Costs</t>
  </si>
  <si>
    <t>11100-11236;11428;11467</t>
  </si>
  <si>
    <t>Premises Costs</t>
  </si>
  <si>
    <t>10307;10310;10313;10432;11246-11256;11260;11292;11302-11350;11735;11733;11738;11741;13222-13224;11261</t>
  </si>
  <si>
    <t>Transport Costs</t>
  </si>
  <si>
    <t>10360;10450;11258;11264;11267;11360-11381;11409-11425;11438-11466;11468-11498;11501;11502;11504; 11510-11578;11605-11696;11709-11725;11742-11777;11800-11818;11699</t>
  </si>
  <si>
    <t>Supplies &amp; Services</t>
  </si>
  <si>
    <t>3D100;3A450</t>
  </si>
  <si>
    <t>Major Incident Schemes</t>
  </si>
  <si>
    <t>3D101;3A250;3A350</t>
  </si>
  <si>
    <t>Proactive Operational Initiatives</t>
  </si>
  <si>
    <t>Contribution to Police Computer Co.</t>
  </si>
  <si>
    <t>12110;12113;12116;11507;11508;11509;12100;12101</t>
  </si>
  <si>
    <t>Capital Charge</t>
  </si>
  <si>
    <t>OTHER APPROVED REVENUE REQUIREMENTS</t>
  </si>
  <si>
    <t>3R102</t>
  </si>
  <si>
    <t>Development Funds</t>
  </si>
  <si>
    <t>3R103</t>
  </si>
  <si>
    <t>Identified Recurring Savings</t>
  </si>
  <si>
    <t>INCOME</t>
  </si>
  <si>
    <t>Investment Income</t>
  </si>
  <si>
    <t>15152;15161;15186;15202;15205;15215;15224;15276;15180;15192;15218;15153;15221;15304;15305;15155;15227;15158;15100;15133;15234;15247;15253;15266;15285;15297;15310;15136;15282;15288;15291;15294;15167;15313;15123;15250;15228;15277;15154;15137</t>
  </si>
  <si>
    <t>Other Income</t>
  </si>
  <si>
    <t>NET EXPENDITURE BEFORE TRANSFERS</t>
  </si>
  <si>
    <t>TRANSFERS</t>
  </si>
  <si>
    <t>14119-14122</t>
  </si>
  <si>
    <t>Transfers to Reserves</t>
  </si>
  <si>
    <t>14106;12155</t>
  </si>
  <si>
    <t>Revenue Contribution To Capital/Projects Scheme</t>
  </si>
  <si>
    <t>TOTAL RESERVE TRANSFERS</t>
  </si>
  <si>
    <t>NET EXPENDITURE INCLUDING TRANSFERS</t>
  </si>
  <si>
    <t>FUNDED BY:</t>
  </si>
  <si>
    <t>Revenue Support Grant</t>
  </si>
  <si>
    <t>National Non-Domestic rates</t>
  </si>
  <si>
    <t>Police Grant</t>
  </si>
  <si>
    <t>16131-16135</t>
  </si>
  <si>
    <t>Council Tax</t>
  </si>
  <si>
    <t>Specific Grant Income</t>
  </si>
  <si>
    <t>Use Of General Reserves</t>
  </si>
  <si>
    <t>14114;14116;14117;14118</t>
  </si>
  <si>
    <t>Use of Earmarked Reserves</t>
  </si>
  <si>
    <t>TOTAL FUNDING</t>
  </si>
  <si>
    <t>OVER/(UNDER)SPEND</t>
  </si>
  <si>
    <t>Officer adj</t>
  </si>
  <si>
    <t>RELATION deptdiv,costc</t>
  </si>
  <si>
    <t>WHERE deptdiv NOT P1</t>
  </si>
  <si>
    <t>Appendix 1b - Chief Constable Income &amp; Expenditure Report as at 30th September 2023</t>
  </si>
  <si>
    <t>Adj for Seconded</t>
  </si>
  <si>
    <t>10100;10103;10106;10116;10118;10125;10136;10139;10181;10184;10187;10190;10193;10196;10199;10202;10255;10258;10273;10314;10429;10178;10151;10160;10157;10154;10163;10127;10172;10109;10142;10169;10148;10124;10121;10145;10167;10304;10305;10419;10166;10117;10315</t>
  </si>
  <si>
    <t>10360;10450;11258;11264;11267;11360-11381;11409-11425;11438-11466;11468-11498;11501;11502;11504; 11510-11578;11605-11696;11709-11725;11742-11777;11800-11818;11699;</t>
  </si>
  <si>
    <t>WHERE deptdiv P1</t>
  </si>
  <si>
    <t>Appendix 1c - PCC Income &amp; Expenditure Report as at 30th September 2023</t>
  </si>
  <si>
    <t>Underspend due to COVID</t>
  </si>
  <si>
    <t>10360;10450;11258;11264;11267;11360-11381;11409-11425;11438-11466;11468-11498;11501;11502:11504; 11510-11578;11605-11696;11709-11725;11742-11777;11800-11818;1169</t>
  </si>
  <si>
    <t>Appendix 2a – Cash and Investments</t>
  </si>
  <si>
    <t>Current Investments (Including Money Market Fund investments and Instant Access) as advised at the 30th September 2023: £43.5m.</t>
  </si>
  <si>
    <t>Total Cash Balance (Including all PCC Bank A/C’S) in the ledger as at the 30th September 2023</t>
  </si>
  <si>
    <t>£0.159m</t>
  </si>
  <si>
    <t>Debtors COT Appendix as at 29th Sept 2023</t>
  </si>
  <si>
    <t>Outstanding Debt Age Summary</t>
  </si>
  <si>
    <t>£ Invoice</t>
  </si>
  <si>
    <t># Invoices</t>
  </si>
  <si>
    <t>Debt Age</t>
  </si>
  <si>
    <t>2022-3</t>
  </si>
  <si>
    <t>2023-4</t>
  </si>
  <si>
    <t>2023-24</t>
  </si>
  <si>
    <t>Q4 P12</t>
  </si>
  <si>
    <t>Q1 P1</t>
  </si>
  <si>
    <t>Q1 P2</t>
  </si>
  <si>
    <t>Q1 P3</t>
  </si>
  <si>
    <t>Q2 P4</t>
  </si>
  <si>
    <t>Q2 P5</t>
  </si>
  <si>
    <t>Q2 P6</t>
  </si>
  <si>
    <t>Not Due</t>
  </si>
  <si>
    <t>0-1 Month</t>
  </si>
  <si>
    <t>1-3 Months</t>
  </si>
  <si>
    <t>3-6  Months</t>
  </si>
  <si>
    <t>6-12 Months</t>
  </si>
  <si>
    <t>&gt; 12 Months</t>
  </si>
  <si>
    <t>Top 5 Debtors : Debt Age</t>
  </si>
  <si>
    <t>Customer Name</t>
  </si>
  <si>
    <t>O/S Amount</t>
  </si>
  <si>
    <t>No of Invoices</t>
  </si>
  <si>
    <t>% of O/S £ total Invoices</t>
  </si>
  <si>
    <t>% of O/S # total Invoices</t>
  </si>
  <si>
    <t>2022-23</t>
  </si>
  <si>
    <t>Q4-P12</t>
  </si>
  <si>
    <t>Q1-P1</t>
  </si>
  <si>
    <t>Q1-P2</t>
  </si>
  <si>
    <t>Q1-P3</t>
  </si>
  <si>
    <t>Q2-P4</t>
  </si>
  <si>
    <t>Q2-P5</t>
  </si>
  <si>
    <t>Q2-P6</t>
  </si>
  <si>
    <t>Period 1</t>
  </si>
  <si>
    <t>Period 2</t>
  </si>
  <si>
    <t>Period 3</t>
  </si>
  <si>
    <t>Due Date</t>
  </si>
  <si>
    <t>Days  Old</t>
  </si>
  <si>
    <t>Customer</t>
  </si>
  <si>
    <t>Description</t>
  </si>
  <si>
    <t>Comments</t>
  </si>
  <si>
    <t>Newport City Council</t>
  </si>
  <si>
    <t>Transfer to BW P14846</t>
  </si>
  <si>
    <t>Amount to be written off approval from Head of Finance  value  below  £500 limit pending FIRMS instructions</t>
  </si>
  <si>
    <t>Transfer to BW P15046</t>
  </si>
  <si>
    <t>Appendix 2c - Creditors at 30th June 2023</t>
  </si>
  <si>
    <t>Invoice Status Analysis</t>
  </si>
  <si>
    <t>Total Creditors Age Analysis (Including Items Not Due)</t>
  </si>
  <si>
    <t>Q1-23/24 (P3)</t>
  </si>
  <si>
    <t>Q2-23/24 (P6)</t>
  </si>
  <si>
    <t>Q3-23/24 (P9)</t>
  </si>
  <si>
    <t>Q4-23/24 (P12)</t>
  </si>
  <si>
    <t>£</t>
  </si>
  <si>
    <t>Not yet Due</t>
  </si>
  <si>
    <t>1-14 Days Overdue</t>
  </si>
  <si>
    <t>15-29 Days Overdue</t>
  </si>
  <si>
    <t>30-44 Days Overdue</t>
  </si>
  <si>
    <t>45-59 Days Overdue</t>
  </si>
  <si>
    <t>60+ Days Overdue</t>
  </si>
  <si>
    <t>Top 5 Creditors</t>
  </si>
  <si>
    <t>Age Analysis</t>
  </si>
  <si>
    <t>Number of Invoices</t>
  </si>
  <si>
    <t>Not Yet Due</t>
  </si>
  <si>
    <t>1-14 days Overdue</t>
  </si>
  <si>
    <t>15-29 days Overdue</t>
  </si>
  <si>
    <t>30-44 days Overdue</t>
  </si>
  <si>
    <t>45-59 days Overdue</t>
  </si>
  <si>
    <t>60+ days Overdue</t>
  </si>
  <si>
    <t>WILLMOTT DIXON CONSTRUCTION LIMITED</t>
  </si>
  <si>
    <t>EDF ENERGY</t>
  </si>
  <si>
    <t>SHARED RESOURCES SERVICES WALES</t>
  </si>
  <si>
    <t>POLICE NOW</t>
  </si>
  <si>
    <t>PERFECT CIRCLE JV LTD</t>
  </si>
  <si>
    <t>Average days taken to pay</t>
  </si>
  <si>
    <t>Q1- 2023/24</t>
  </si>
  <si>
    <t>Q2- 2023/24</t>
  </si>
  <si>
    <t>Q3 P9- 2023/24</t>
  </si>
  <si>
    <t>Q4 P12- 2023/24</t>
  </si>
  <si>
    <t>Mth1</t>
  </si>
  <si>
    <t>Mth2</t>
  </si>
  <si>
    <t>Mth3</t>
  </si>
  <si>
    <t>Average</t>
  </si>
  <si>
    <t>Purchase Order Uptake Q3 2020/21</t>
  </si>
  <si>
    <t>Purchase Order Uptake Q3 by Monetary Value</t>
  </si>
  <si>
    <t>Number Of Invoices</t>
  </si>
  <si>
    <t>Number with PO's</t>
  </si>
  <si>
    <t>Percentage</t>
  </si>
  <si>
    <t>Total Payments (£'s)</t>
  </si>
  <si>
    <t>Total Payments with a PO (£'s)</t>
  </si>
  <si>
    <t>Average Q3</t>
  </si>
  <si>
    <t>Purchase Order Uptake Q4 2020/21</t>
  </si>
  <si>
    <t>Purchase Order Uptake Q4 by Monetary Value</t>
  </si>
  <si>
    <t>Average Q4</t>
  </si>
  <si>
    <t>Purchase Order Uptake Q1 2021/22</t>
  </si>
  <si>
    <t>Average Q1</t>
  </si>
  <si>
    <t>Purchase Order Uptake Q2 2021/22</t>
  </si>
  <si>
    <t>Average Q2</t>
  </si>
  <si>
    <t>Purchase Order Uptake Q3 2021/22</t>
  </si>
  <si>
    <t>Purchase Order Uptake Q4 2021/22</t>
  </si>
  <si>
    <t>Purchase Order Uptake Q1 2022/23</t>
  </si>
  <si>
    <t>Purchase Order Uptake Q2 2022/23</t>
  </si>
  <si>
    <t>Purchase Order Uptake Q3 2022/23</t>
  </si>
  <si>
    <t>Purchase Order Uptake Q4 2022/23</t>
  </si>
  <si>
    <t>Purchase Order Uptake Q1 2023/24</t>
  </si>
  <si>
    <t>Purchase Order Uptake Q2 2023/24</t>
  </si>
  <si>
    <t>Purchase Order Uptake Q3 2023/24</t>
  </si>
  <si>
    <t>Purchase Order Uptake Q4 2023/24</t>
  </si>
  <si>
    <t>Police and Crime Commissioner for Gwent</t>
  </si>
  <si>
    <t>Appendix 2d - 2023/24 Capital Programme</t>
  </si>
  <si>
    <t>Budget to Spend Analysis as @ 30th September 2023</t>
  </si>
  <si>
    <t>Initial</t>
  </si>
  <si>
    <t>Revised</t>
  </si>
  <si>
    <t xml:space="preserve">Revenue Expenditure </t>
  </si>
  <si>
    <t>Capital Expenditure</t>
  </si>
  <si>
    <t>Description and Project Code</t>
  </si>
  <si>
    <t>Annual</t>
  </si>
  <si>
    <t xml:space="preserve">Annual </t>
  </si>
  <si>
    <t xml:space="preserve">Remaining Budget </t>
  </si>
  <si>
    <t xml:space="preserve">Forecast </t>
  </si>
  <si>
    <t>Forecast  Variance</t>
  </si>
  <si>
    <t>Budget</t>
  </si>
  <si>
    <t>To Date</t>
  </si>
  <si>
    <t>£'000s</t>
  </si>
  <si>
    <t>£'000's</t>
  </si>
  <si>
    <t>CAP00002</t>
  </si>
  <si>
    <t>Local Area Policing - Vehicles</t>
  </si>
  <si>
    <t>CAP00001</t>
  </si>
  <si>
    <t>Protective Services - Vehicles</t>
  </si>
  <si>
    <t>CAP00003</t>
  </si>
  <si>
    <t>Other - Vehicles</t>
  </si>
  <si>
    <t>CAP00004</t>
  </si>
  <si>
    <t>Funded Vehicles</t>
  </si>
  <si>
    <t>Vehicles - Total</t>
  </si>
  <si>
    <t>HQ</t>
  </si>
  <si>
    <t>CAP00042</t>
  </si>
  <si>
    <t>Replacement HQ incl audio visual</t>
  </si>
  <si>
    <t>Other</t>
  </si>
  <si>
    <t>CAP00010</t>
  </si>
  <si>
    <t>Neighbourhood Stations - Minor Works</t>
  </si>
  <si>
    <t>CAP00064</t>
  </si>
  <si>
    <t>Newport Central Maintenance Project</t>
  </si>
  <si>
    <t>CAP00076</t>
  </si>
  <si>
    <t>Agile Working</t>
  </si>
  <si>
    <t>CAP00080</t>
  </si>
  <si>
    <t>Maindee refurbishment</t>
  </si>
  <si>
    <t>CAP00081</t>
  </si>
  <si>
    <t>Property &amp; evidence store</t>
  </si>
  <si>
    <t>CAP00087</t>
  </si>
  <si>
    <t>Carbon Trust (LED lighting)</t>
  </si>
  <si>
    <t>CAP00092</t>
  </si>
  <si>
    <t>Collaborative HQ Relocation JFU</t>
  </si>
  <si>
    <t>CAP00093</t>
  </si>
  <si>
    <t xml:space="preserve">Access Control </t>
  </si>
  <si>
    <t>CAP00089</t>
  </si>
  <si>
    <t>Works to lifts</t>
  </si>
  <si>
    <t>Victims Hub &amp; Admin of Justice/Dilapidations Pontypool</t>
  </si>
  <si>
    <t>CAP00095</t>
  </si>
  <si>
    <t>Electric Vehicle Charging Points</t>
  </si>
  <si>
    <t>CAP00099</t>
  </si>
  <si>
    <t>Sustainability Project</t>
  </si>
  <si>
    <t>CAP00107</t>
  </si>
  <si>
    <t>Operational Safety Store</t>
  </si>
  <si>
    <t>CAP00114</t>
  </si>
  <si>
    <t>TSU Re-provision</t>
  </si>
  <si>
    <t>CAP00101</t>
  </si>
  <si>
    <t>Provisional OST training @ Mamhilad</t>
  </si>
  <si>
    <t>CAP00102</t>
  </si>
  <si>
    <t>Uniform stores at Pontypool</t>
  </si>
  <si>
    <t>CAP00100</t>
  </si>
  <si>
    <t>Site security</t>
  </si>
  <si>
    <t>CAP00110</t>
  </si>
  <si>
    <t xml:space="preserve">Remodelling/delaps @ Vantage Point </t>
  </si>
  <si>
    <t>CAP00112</t>
  </si>
  <si>
    <t>Feasibility for Newport/YM/Cwmbran PS</t>
  </si>
  <si>
    <t>CAP00098</t>
  </si>
  <si>
    <t>Blackwood Watercourse</t>
  </si>
  <si>
    <t>CAP00115</t>
  </si>
  <si>
    <t>Rebranding of signage</t>
  </si>
  <si>
    <t>CAP00116</t>
  </si>
  <si>
    <t>Links with SWP Control Room Project</t>
  </si>
  <si>
    <t xml:space="preserve">Estates Strategy - Police Hubs </t>
  </si>
  <si>
    <t>CAP00054</t>
  </si>
  <si>
    <t>Abergavenny Police Station new build</t>
  </si>
  <si>
    <t>CAP00060</t>
  </si>
  <si>
    <t>Gwent Police Operational Facility</t>
  </si>
  <si>
    <t>CAP00084</t>
  </si>
  <si>
    <t>Fleet Workshops relocation</t>
  </si>
  <si>
    <t>Estates - Total</t>
  </si>
  <si>
    <t>SRS Projects</t>
  </si>
  <si>
    <t>CAP00078</t>
  </si>
  <si>
    <t>New HQ - ICT SRS</t>
  </si>
  <si>
    <t>CAP00067</t>
  </si>
  <si>
    <t xml:space="preserve">CCTV - Gwent Police (Local Authority feed) </t>
  </si>
  <si>
    <t>CAP00070</t>
  </si>
  <si>
    <t xml:space="preserve">Server Replacement </t>
  </si>
  <si>
    <t>CAP00071</t>
  </si>
  <si>
    <t>Network Replacement</t>
  </si>
  <si>
    <t>CAP00072</t>
  </si>
  <si>
    <t>Data Hall/ HQ Decomissioning</t>
  </si>
  <si>
    <t>CAP00077</t>
  </si>
  <si>
    <t>SAN Replacement</t>
  </si>
  <si>
    <t>CAP00103</t>
  </si>
  <si>
    <t>DCS</t>
  </si>
  <si>
    <t>CAP00106</t>
  </si>
  <si>
    <t>Patient Management</t>
  </si>
  <si>
    <t>RDS00001</t>
  </si>
  <si>
    <t>FFF</t>
  </si>
  <si>
    <t>DSD Projects</t>
  </si>
  <si>
    <t>CAP00085</t>
  </si>
  <si>
    <t>Digital Evidence Management (DEMS)</t>
  </si>
  <si>
    <t>CAP00069</t>
  </si>
  <si>
    <t>Telematics</t>
  </si>
  <si>
    <t>CAP00104</t>
  </si>
  <si>
    <t>LMS solution - BW (Kalidus replacement)</t>
  </si>
  <si>
    <t>CAP00048</t>
  </si>
  <si>
    <t>ESN</t>
  </si>
  <si>
    <t>CAP00108</t>
  </si>
  <si>
    <t>Control room project</t>
  </si>
  <si>
    <t>SAFE mobile App (linked to CR project)</t>
  </si>
  <si>
    <t>CAP00109</t>
  </si>
  <si>
    <t>LEDS</t>
  </si>
  <si>
    <t>CAP00117</t>
  </si>
  <si>
    <t>JOINS2</t>
  </si>
  <si>
    <t>ICT - Total</t>
  </si>
  <si>
    <t>Other SIB Projects/Schemes</t>
  </si>
  <si>
    <t>Taser replacement</t>
  </si>
  <si>
    <t>CAP00111</t>
  </si>
  <si>
    <t>RPSO Vehicles/ANPR kit</t>
  </si>
  <si>
    <t>Non-Capital long term funded projects</t>
  </si>
  <si>
    <t>Other - Total</t>
  </si>
  <si>
    <t>Totals</t>
  </si>
  <si>
    <t>Note:-</t>
  </si>
  <si>
    <t>The table above includes budget and expenditure for both capital and revenue as identified in the MTFP</t>
  </si>
  <si>
    <t>Funding of Programme</t>
  </si>
  <si>
    <t>Revenue Contribution to Capital</t>
  </si>
  <si>
    <t>Funding from Reserves and Committed Funds</t>
  </si>
  <si>
    <t>ESN Reserve</t>
  </si>
  <si>
    <t>Funding from external borrowing - PWLB</t>
  </si>
  <si>
    <t>Balance to be found in In Year Rev position</t>
  </si>
  <si>
    <t>Capital Asset Disposal</t>
  </si>
  <si>
    <t>Other Grant Funding (non Capital)</t>
  </si>
  <si>
    <t>Total funds available</t>
  </si>
  <si>
    <t>Shortfall / (surplus) in funding</t>
  </si>
  <si>
    <t>Appendix 3 - Usable Reserves Schedule as at 30th September 2023</t>
  </si>
  <si>
    <t>Op Balance</t>
  </si>
  <si>
    <t>Tfrs In</t>
  </si>
  <si>
    <t>Tfrs Out</t>
  </si>
  <si>
    <t>Bal To Date</t>
  </si>
  <si>
    <t>1st April 2023</t>
  </si>
  <si>
    <t>31st March 2024</t>
  </si>
  <si>
    <t>Other Usuable Reserves</t>
  </si>
  <si>
    <t>General Reserve</t>
  </si>
  <si>
    <t>Accelerated Forecasted Savings</t>
  </si>
  <si>
    <t>Capital Receipts Reserve</t>
  </si>
  <si>
    <t>Other Usuable Reserves Total</t>
  </si>
  <si>
    <t>Earmarked reserves</t>
  </si>
  <si>
    <t>Future Budgetary Balance Funds</t>
  </si>
  <si>
    <t>Capital Programme Reserve</t>
  </si>
  <si>
    <t xml:space="preserve">Staying Ahead Eight Programme </t>
  </si>
  <si>
    <t>PCC - Victim Services Commissioning</t>
  </si>
  <si>
    <t>PCC - Commissioning</t>
  </si>
  <si>
    <t xml:space="preserve">PCC - Regional DIP </t>
  </si>
  <si>
    <t>Unspent Revenue Grants</t>
  </si>
  <si>
    <t>Third Party Funds</t>
  </si>
  <si>
    <t>Proceeds of Crime Act</t>
  </si>
  <si>
    <t>Workstream Specific Reserves</t>
  </si>
  <si>
    <t>Speed Awareness</t>
  </si>
  <si>
    <t>Command &amp; Control</t>
  </si>
  <si>
    <t>Contingent Liability Reserve</t>
  </si>
  <si>
    <t>Operation Uplift Support</t>
  </si>
  <si>
    <t>Airwave/ESN Reserve</t>
  </si>
  <si>
    <t>Earmarked Reserves Total</t>
  </si>
  <si>
    <t>Usable Reserves Total</t>
  </si>
  <si>
    <t>Police and Crime Commissioner for Gwent / Heddlu Gwent Police</t>
  </si>
  <si>
    <t>Appendix 4 - Medium Term Financial Projections 2023/24 to 2027/28</t>
  </si>
  <si>
    <t>Updated at 30th June 2023</t>
  </si>
  <si>
    <t>( a )</t>
  </si>
  <si>
    <t>( b )</t>
  </si>
  <si>
    <t>( c )</t>
  </si>
  <si>
    <t>( d )</t>
  </si>
  <si>
    <t>( e )</t>
  </si>
  <si>
    <t>( f )</t>
  </si>
  <si>
    <t>2022/23</t>
  </si>
  <si>
    <t>2023/24</t>
  </si>
  <si>
    <t>2024/25</t>
  </si>
  <si>
    <t>2025/26</t>
  </si>
  <si>
    <t>2026/27</t>
  </si>
  <si>
    <t>2027/28</t>
  </si>
  <si>
    <t>Actual</t>
  </si>
  <si>
    <t>Forecast</t>
  </si>
  <si>
    <t>Marker</t>
  </si>
  <si>
    <t>Effect of increases to authorised Establishment,  Pay Awards and Increments</t>
  </si>
  <si>
    <t xml:space="preserve">Non-Staff Inflation </t>
  </si>
  <si>
    <t>Apprenticeship Levy Scheme</t>
  </si>
  <si>
    <t>In Service Pressures / Developments</t>
  </si>
  <si>
    <t>Budget savings identified</t>
  </si>
  <si>
    <t>Finance costs</t>
  </si>
  <si>
    <t>Unavoidable Cost Increases</t>
  </si>
  <si>
    <t>Gross Budget Movement</t>
  </si>
  <si>
    <t>Recurring Base Budget Brought Forward</t>
  </si>
  <si>
    <t>Projected Budgetary Requirement</t>
  </si>
  <si>
    <t>% Increase on Previous Years Base Budget</t>
  </si>
  <si>
    <t>Funding</t>
  </si>
  <si>
    <t>Central Government Funding</t>
  </si>
  <si>
    <t xml:space="preserve">Police Grant </t>
  </si>
  <si>
    <t>National Non-Domestic Rates</t>
  </si>
  <si>
    <t>Total Central Government Funding</t>
  </si>
  <si>
    <t xml:space="preserve">Council Tax </t>
  </si>
  <si>
    <t>Total Funding</t>
  </si>
  <si>
    <t>Projected Recurring Deficit / (Surplus) Before Efficiencies</t>
  </si>
  <si>
    <t xml:space="preserve">Efficiencies </t>
  </si>
  <si>
    <t>Future Year Staying Ahead Scheme Savings</t>
  </si>
  <si>
    <t>Reserve Utilisation</t>
  </si>
  <si>
    <t>Projected Recurring Deficit/ (Surplus) After Efficiencies &amp; Reserve Utilisation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</si>
</sst>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7" formatCode="&quot;£&quot;#,##0.00;\-&quot;£&quot;#,##0.00"/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;[Red]\(#,##0\)"/>
    <numFmt numFmtId="165" formatCode="#,##0.00;[Red]\(#,##0.00\)"/>
    <numFmt numFmtId="166" formatCode="&quot;£&quot;#,##0.00"/>
    <numFmt numFmtId="167" formatCode="[$£-809]#,##0.00;&quot;-&quot;[$£-809]#,##0.00"/>
    <numFmt numFmtId="168" formatCode="#,##0.00_ ;[Red]\-#,##0.00\ "/>
    <numFmt numFmtId="169" formatCode="#,##0_ ;[Red]\-#,##0\ "/>
    <numFmt numFmtId="170" formatCode="0_ ;[Red]\-0\ "/>
    <numFmt numFmtId="171" formatCode="#,##0;[Red]\(#,##0\);&quot;-&quot;"/>
    <numFmt numFmtId="172" formatCode="#,##0.000;[Red]\(#,##0.000\);&quot;-&quot;"/>
    <numFmt numFmtId="173" formatCode="#,##0.0000;[Red]\(#,##0.0000\);&quot;-&quot;"/>
    <numFmt numFmtId="174" formatCode="#,##0.00000000000"/>
    <numFmt numFmtId="175" formatCode="_-* #,##0_-;\-* #,##0_-;_-* &quot;-&quot;??_-;_-@_-"/>
    <numFmt numFmtId="176" formatCode="0.0%"/>
    <numFmt numFmtId="177" formatCode="#,##0;\(#,##0\)"/>
  </numFmts>
  <fonts count="59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ourier New"/>
      <family val="3"/>
    </font>
    <font>
      <sz val="10"/>
      <color theme="1"/>
      <name val="Courier New"/>
      <family val="3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6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</font>
    <font>
      <b/>
      <sz val="10"/>
      <name val="Calibri"/>
      <family val="2"/>
    </font>
    <font>
      <b/>
      <u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 tint="-0.249977111117893"/>
      <name val="Arial"/>
      <family val="2"/>
    </font>
    <font>
      <u/>
      <sz val="10"/>
      <color rgb="FFFF0000"/>
      <name val="Arial"/>
      <family val="2"/>
    </font>
    <font>
      <sz val="10"/>
      <name val="Calibri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</font>
    <font>
      <sz val="11"/>
      <color theme="0" tint="-0.249977111117893"/>
      <name val="Calibri"/>
      <family val="2"/>
    </font>
    <font>
      <b/>
      <sz val="11"/>
      <color rgb="FF000000"/>
      <name val="Calibri"/>
      <family val="2"/>
    </font>
    <font>
      <u/>
      <sz val="11"/>
      <color rgb="FFFF0000"/>
      <name val="Calibri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20"/>
      <color theme="1"/>
      <name val="Calibri"/>
      <family val="2"/>
    </font>
    <font>
      <sz val="10"/>
      <name val="Arial"/>
      <family val="2"/>
    </font>
    <font>
      <sz val="11"/>
      <color theme="1" tint="4.9989318521683403E-2"/>
      <name val="Calibri"/>
      <family val="2"/>
      <scheme val="minor"/>
    </font>
    <font>
      <sz val="10"/>
      <name val="Arial"/>
      <family val="2"/>
    </font>
    <font>
      <sz val="11"/>
      <color theme="2" tint="-0.249977111117893"/>
      <name val="Calibri"/>
      <family val="2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3" fillId="0" borderId="0"/>
    <xf numFmtId="0" fontId="14" fillId="0" borderId="0" applyNumberFormat="0" applyFont="0" applyBorder="0" applyProtection="0"/>
    <xf numFmtId="0" fontId="14" fillId="0" borderId="0"/>
    <xf numFmtId="0" fontId="14" fillId="0" borderId="0" applyNumberFormat="0" applyFont="0" applyBorder="0" applyProtection="0"/>
    <xf numFmtId="0" fontId="18" fillId="0" borderId="0"/>
    <xf numFmtId="0" fontId="11" fillId="0" borderId="0"/>
    <xf numFmtId="0" fontId="11" fillId="0" borderId="0"/>
    <xf numFmtId="9" fontId="14" fillId="0" borderId="0" applyFont="0" applyFill="0" applyBorder="0" applyAlignment="0" applyProtection="0"/>
    <xf numFmtId="0" fontId="18" fillId="0" borderId="0"/>
    <xf numFmtId="0" fontId="18" fillId="0" borderId="0"/>
    <xf numFmtId="0" fontId="5" fillId="0" borderId="0"/>
    <xf numFmtId="0" fontId="11" fillId="0" borderId="0"/>
    <xf numFmtId="0" fontId="5" fillId="0" borderId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2" fillId="0" borderId="0"/>
    <xf numFmtId="0" fontId="4" fillId="0" borderId="0"/>
    <xf numFmtId="43" fontId="11" fillId="0" borderId="0" applyFont="0" applyFill="0" applyBorder="0" applyAlignment="0" applyProtection="0"/>
    <xf numFmtId="0" fontId="44" fillId="0" borderId="0"/>
    <xf numFmtId="0" fontId="18" fillId="0" borderId="0"/>
    <xf numFmtId="0" fontId="4" fillId="0" borderId="0"/>
    <xf numFmtId="0" fontId="51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1" fillId="0" borderId="0"/>
    <xf numFmtId="0" fontId="1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4" fillId="0" borderId="0"/>
    <xf numFmtId="0" fontId="53" fillId="0" borderId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8" fillId="0" borderId="0"/>
  </cellStyleXfs>
  <cellXfs count="397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1"/>
    <xf numFmtId="0" fontId="6" fillId="0" borderId="0" xfId="1" applyFont="1"/>
    <xf numFmtId="0" fontId="4" fillId="0" borderId="0" xfId="1" applyAlignment="1">
      <alignment wrapText="1"/>
    </xf>
    <xf numFmtId="3" fontId="8" fillId="2" borderId="4" xfId="1" applyNumberFormat="1" applyFont="1" applyFill="1" applyBorder="1" applyAlignment="1">
      <alignment horizontal="center" wrapText="1"/>
    </xf>
    <xf numFmtId="3" fontId="8" fillId="2" borderId="2" xfId="1" applyNumberFormat="1" applyFont="1" applyFill="1" applyBorder="1" applyAlignment="1">
      <alignment horizontal="center" wrapText="1"/>
    </xf>
    <xf numFmtId="0" fontId="9" fillId="0" borderId="0" xfId="1" applyFont="1"/>
    <xf numFmtId="0" fontId="6" fillId="2" borderId="0" xfId="1" applyFont="1" applyFill="1" applyAlignment="1">
      <alignment horizontal="left" wrapText="1"/>
    </xf>
    <xf numFmtId="0" fontId="6" fillId="2" borderId="0" xfId="1" applyFont="1" applyFill="1"/>
    <xf numFmtId="0" fontId="0" fillId="3" borderId="0" xfId="0" applyFill="1"/>
    <xf numFmtId="0" fontId="10" fillId="0" borderId="0" xfId="4" applyAlignment="1">
      <alignment horizontal="left" vertical="top"/>
    </xf>
    <xf numFmtId="164" fontId="4" fillId="0" borderId="0" xfId="1" applyNumberFormat="1"/>
    <xf numFmtId="164" fontId="6" fillId="0" borderId="0" xfId="1" applyNumberFormat="1" applyFont="1"/>
    <xf numFmtId="164" fontId="4" fillId="0" borderId="0" xfId="1" applyNumberFormat="1" applyAlignment="1">
      <alignment wrapText="1"/>
    </xf>
    <xf numFmtId="164" fontId="6" fillId="2" borderId="0" xfId="1" applyNumberFormat="1" applyFont="1" applyFill="1"/>
    <xf numFmtId="164" fontId="8" fillId="0" borderId="0" xfId="1" applyNumberFormat="1" applyFont="1" applyAlignment="1">
      <alignment horizontal="center" wrapText="1"/>
    </xf>
    <xf numFmtId="164" fontId="6" fillId="2" borderId="0" xfId="1" applyNumberFormat="1" applyFont="1" applyFill="1" applyAlignment="1">
      <alignment horizontal="left" wrapText="1"/>
    </xf>
    <xf numFmtId="0" fontId="7" fillId="4" borderId="0" xfId="1" applyFont="1" applyFill="1" applyAlignment="1">
      <alignment horizontal="left" wrapText="1"/>
    </xf>
    <xf numFmtId="0" fontId="7" fillId="4" borderId="0" xfId="1" applyFont="1" applyFill="1"/>
    <xf numFmtId="164" fontId="6" fillId="4" borderId="0" xfId="1" applyNumberFormat="1" applyFont="1" applyFill="1"/>
    <xf numFmtId="164" fontId="6" fillId="5" borderId="0" xfId="1" applyNumberFormat="1" applyFont="1" applyFill="1"/>
    <xf numFmtId="0" fontId="6" fillId="5" borderId="0" xfId="1" applyFont="1" applyFill="1"/>
    <xf numFmtId="0" fontId="4" fillId="5" borderId="0" xfId="1" applyFill="1"/>
    <xf numFmtId="0" fontId="6" fillId="0" borderId="0" xfId="1" applyFont="1" applyAlignment="1">
      <alignment horizontal="left" wrapText="1"/>
    </xf>
    <xf numFmtId="164" fontId="6" fillId="0" borderId="0" xfId="1" applyNumberFormat="1" applyFont="1" applyAlignment="1">
      <alignment horizontal="left" wrapText="1"/>
    </xf>
    <xf numFmtId="165" fontId="0" fillId="0" borderId="0" xfId="0" applyNumberFormat="1"/>
    <xf numFmtId="164" fontId="8" fillId="6" borderId="4" xfId="2" applyNumberFormat="1" applyFont="1" applyFill="1" applyBorder="1" applyAlignment="1">
      <alignment horizontal="center" wrapText="1"/>
    </xf>
    <xf numFmtId="164" fontId="5" fillId="0" borderId="0" xfId="2" applyNumberFormat="1"/>
    <xf numFmtId="3" fontId="8" fillId="7" borderId="4" xfId="1" applyNumberFormat="1" applyFont="1" applyFill="1" applyBorder="1" applyAlignment="1">
      <alignment horizontal="center" wrapText="1"/>
    </xf>
    <xf numFmtId="0" fontId="7" fillId="0" borderId="0" xfId="1" applyFont="1"/>
    <xf numFmtId="0" fontId="12" fillId="0" borderId="0" xfId="0" applyFont="1" applyAlignment="1">
      <alignment vertical="center"/>
    </xf>
    <xf numFmtId="0" fontId="6" fillId="0" borderId="0" xfId="9" applyFont="1"/>
    <xf numFmtId="0" fontId="16" fillId="0" borderId="0" xfId="9" applyFont="1"/>
    <xf numFmtId="0" fontId="6" fillId="0" borderId="0" xfId="9" applyFont="1" applyAlignment="1">
      <alignment horizontal="center" wrapText="1"/>
    </xf>
    <xf numFmtId="168" fontId="6" fillId="8" borderId="0" xfId="9" applyNumberFormat="1" applyFont="1" applyFill="1" applyAlignment="1">
      <alignment horizontal="center" vertical="center" wrapText="1"/>
    </xf>
    <xf numFmtId="0" fontId="19" fillId="0" borderId="0" xfId="9" applyFont="1"/>
    <xf numFmtId="0" fontId="19" fillId="0" borderId="0" xfId="9" applyFont="1" applyBorder="1"/>
    <xf numFmtId="0" fontId="20" fillId="0" borderId="0" xfId="9" applyFont="1" applyAlignment="1">
      <alignment horizontal="center"/>
    </xf>
    <xf numFmtId="164" fontId="6" fillId="0" borderId="0" xfId="9" applyNumberFormat="1" applyFont="1" applyAlignment="1">
      <alignment horizontal="center"/>
    </xf>
    <xf numFmtId="0" fontId="19" fillId="0" borderId="0" xfId="10" applyFont="1"/>
    <xf numFmtId="164" fontId="19" fillId="0" borderId="0" xfId="9" applyNumberFormat="1" applyFont="1"/>
    <xf numFmtId="167" fontId="19" fillId="0" borderId="0" xfId="11" applyNumberFormat="1" applyFont="1" applyBorder="1"/>
    <xf numFmtId="0" fontId="21" fillId="0" borderId="0" xfId="9" applyFont="1"/>
    <xf numFmtId="44" fontId="19" fillId="0" borderId="0" xfId="10" applyNumberFormat="1" applyFont="1"/>
    <xf numFmtId="164" fontId="6" fillId="0" borderId="0" xfId="9" applyNumberFormat="1" applyFont="1" applyBorder="1"/>
    <xf numFmtId="167" fontId="20" fillId="0" borderId="0" xfId="11" applyNumberFormat="1" applyFont="1" applyBorder="1"/>
    <xf numFmtId="0" fontId="16" fillId="0" borderId="0" xfId="9" applyFont="1" applyAlignment="1">
      <alignment horizontal="center" wrapText="1"/>
    </xf>
    <xf numFmtId="40" fontId="6" fillId="8" borderId="0" xfId="12" applyNumberFormat="1" applyFont="1" applyFill="1" applyAlignment="1">
      <alignment horizontal="center" vertical="center" wrapText="1"/>
    </xf>
    <xf numFmtId="14" fontId="19" fillId="0" borderId="0" xfId="10" applyNumberFormat="1" applyFont="1"/>
    <xf numFmtId="164" fontId="6" fillId="0" borderId="10" xfId="9" applyNumberFormat="1" applyFont="1" applyBorder="1"/>
    <xf numFmtId="0" fontId="20" fillId="0" borderId="0" xfId="10" applyFont="1" applyAlignment="1">
      <alignment horizontal="center"/>
    </xf>
    <xf numFmtId="17" fontId="19" fillId="0" borderId="0" xfId="9" applyNumberFormat="1" applyFont="1"/>
    <xf numFmtId="0" fontId="20" fillId="0" borderId="0" xfId="11" applyFont="1" applyAlignment="1">
      <alignment horizontal="right"/>
    </xf>
    <xf numFmtId="0" fontId="22" fillId="0" borderId="11" xfId="10" applyFont="1" applyBorder="1"/>
    <xf numFmtId="0" fontId="19" fillId="0" borderId="12" xfId="10" applyFont="1" applyBorder="1"/>
    <xf numFmtId="0" fontId="19" fillId="0" borderId="13" xfId="10" applyFont="1" applyBorder="1"/>
    <xf numFmtId="0" fontId="19" fillId="0" borderId="14" xfId="10" applyFont="1" applyBorder="1"/>
    <xf numFmtId="0" fontId="23" fillId="8" borderId="15" xfId="10" applyFont="1" applyFill="1" applyBorder="1"/>
    <xf numFmtId="0" fontId="20" fillId="0" borderId="12" xfId="10" applyFont="1" applyBorder="1"/>
    <xf numFmtId="0" fontId="20" fillId="0" borderId="13" xfId="10" applyFont="1" applyBorder="1" applyAlignment="1">
      <alignment horizontal="center"/>
    </xf>
    <xf numFmtId="0" fontId="20" fillId="0" borderId="14" xfId="10" applyFont="1" applyBorder="1"/>
    <xf numFmtId="17" fontId="19" fillId="0" borderId="5" xfId="10" applyNumberFormat="1" applyFont="1" applyBorder="1"/>
    <xf numFmtId="0" fontId="19" fillId="0" borderId="8" xfId="10" applyFont="1" applyBorder="1" applyAlignment="1">
      <alignment horizontal="center"/>
    </xf>
    <xf numFmtId="166" fontId="19" fillId="0" borderId="0" xfId="10" applyNumberFormat="1" applyFont="1" applyAlignment="1">
      <alignment horizontal="center"/>
    </xf>
    <xf numFmtId="166" fontId="19" fillId="0" borderId="8" xfId="10" applyNumberFormat="1" applyFont="1" applyBorder="1" applyAlignment="1">
      <alignment horizontal="center"/>
    </xf>
    <xf numFmtId="7" fontId="19" fillId="0" borderId="5" xfId="10" applyNumberFormat="1" applyFont="1" applyBorder="1" applyAlignment="1">
      <alignment horizontal="center"/>
    </xf>
    <xf numFmtId="166" fontId="19" fillId="0" borderId="5" xfId="10" applyNumberFormat="1" applyFont="1" applyBorder="1" applyAlignment="1">
      <alignment horizontal="center"/>
    </xf>
    <xf numFmtId="166" fontId="21" fillId="0" borderId="0" xfId="14" applyNumberFormat="1" applyFont="1" applyAlignment="1">
      <alignment horizontal="center"/>
    </xf>
    <xf numFmtId="0" fontId="24" fillId="0" borderId="5" xfId="10" applyFont="1" applyBorder="1"/>
    <xf numFmtId="0" fontId="20" fillId="0" borderId="16" xfId="10" applyFont="1" applyBorder="1"/>
    <xf numFmtId="0" fontId="20" fillId="0" borderId="17" xfId="10" applyFont="1" applyBorder="1" applyAlignment="1">
      <alignment horizontal="center"/>
    </xf>
    <xf numFmtId="0" fontId="20" fillId="0" borderId="18" xfId="10" applyFont="1" applyBorder="1"/>
    <xf numFmtId="0" fontId="17" fillId="0" borderId="0" xfId="16" applyFont="1" applyAlignment="1">
      <alignment horizontal="center" vertical="center" wrapText="1"/>
    </xf>
    <xf numFmtId="168" fontId="17" fillId="0" borderId="0" xfId="16" applyNumberFormat="1" applyFont="1" applyAlignment="1">
      <alignment horizontal="center" vertical="center" wrapText="1"/>
    </xf>
    <xf numFmtId="0" fontId="6" fillId="0" borderId="0" xfId="16" applyFont="1" applyAlignment="1">
      <alignment horizontal="center"/>
    </xf>
    <xf numFmtId="0" fontId="25" fillId="0" borderId="0" xfId="16" applyFont="1"/>
    <xf numFmtId="168" fontId="18" fillId="0" borderId="0" xfId="17" applyNumberFormat="1" applyAlignment="1">
      <alignment horizontal="right"/>
    </xf>
    <xf numFmtId="2" fontId="18" fillId="0" borderId="0" xfId="17" applyNumberFormat="1" applyAlignment="1">
      <alignment horizontal="right"/>
    </xf>
    <xf numFmtId="1" fontId="18" fillId="0" borderId="0" xfId="17" applyNumberFormat="1" applyAlignment="1">
      <alignment horizontal="center"/>
    </xf>
    <xf numFmtId="170" fontId="8" fillId="0" borderId="0" xfId="16" applyNumberFormat="1" applyFont="1" applyAlignment="1">
      <alignment horizontal="center" vertical="center" wrapText="1"/>
    </xf>
    <xf numFmtId="15" fontId="18" fillId="0" borderId="0" xfId="17" applyNumberFormat="1" applyAlignment="1">
      <alignment horizontal="left"/>
    </xf>
    <xf numFmtId="15" fontId="18" fillId="0" borderId="0" xfId="17" applyNumberFormat="1" applyAlignment="1">
      <alignment horizontal="center"/>
    </xf>
    <xf numFmtId="15" fontId="15" fillId="0" borderId="0" xfId="16" applyNumberFormat="1" applyFont="1" applyAlignment="1">
      <alignment horizontal="center" vertical="center" wrapText="1"/>
    </xf>
    <xf numFmtId="170" fontId="15" fillId="0" borderId="0" xfId="16" applyNumberFormat="1" applyFont="1" applyAlignment="1">
      <alignment horizontal="center" vertical="center" wrapText="1"/>
    </xf>
    <xf numFmtId="0" fontId="15" fillId="0" borderId="0" xfId="16" applyFont="1" applyAlignment="1">
      <alignment horizontal="center" vertical="center" wrapText="1"/>
    </xf>
    <xf numFmtId="168" fontId="15" fillId="0" borderId="0" xfId="16" applyNumberFormat="1" applyFont="1" applyAlignment="1">
      <alignment horizontal="center" vertical="center" wrapText="1"/>
    </xf>
    <xf numFmtId="170" fontId="18" fillId="0" borderId="0" xfId="16" applyNumberFormat="1" applyAlignment="1">
      <alignment horizontal="center"/>
    </xf>
    <xf numFmtId="1" fontId="18" fillId="0" borderId="0" xfId="16" applyNumberFormat="1"/>
    <xf numFmtId="168" fontId="17" fillId="0" borderId="10" xfId="16" applyNumberFormat="1" applyFont="1" applyBorder="1"/>
    <xf numFmtId="0" fontId="5" fillId="0" borderId="0" xfId="20"/>
    <xf numFmtId="0" fontId="5" fillId="0" borderId="0" xfId="20" applyAlignment="1">
      <alignment horizontal="center"/>
    </xf>
    <xf numFmtId="3" fontId="5" fillId="0" borderId="0" xfId="20" applyNumberFormat="1" applyAlignment="1">
      <alignment horizontal="center"/>
    </xf>
    <xf numFmtId="3" fontId="5" fillId="0" borderId="0" xfId="20" applyNumberFormat="1"/>
    <xf numFmtId="0" fontId="5" fillId="0" borderId="0" xfId="20" applyAlignment="1">
      <alignment wrapText="1"/>
    </xf>
    <xf numFmtId="0" fontId="6" fillId="0" borderId="0" xfId="20" applyFont="1"/>
    <xf numFmtId="3" fontId="6" fillId="0" borderId="0" xfId="20" applyNumberFormat="1" applyFont="1" applyAlignment="1">
      <alignment horizontal="center"/>
    </xf>
    <xf numFmtId="3" fontId="6" fillId="0" borderId="0" xfId="20" applyNumberFormat="1" applyFont="1"/>
    <xf numFmtId="0" fontId="6" fillId="0" borderId="0" xfId="20" applyFont="1" applyAlignment="1">
      <alignment horizontal="center"/>
    </xf>
    <xf numFmtId="171" fontId="6" fillId="9" borderId="8" xfId="20" applyNumberFormat="1" applyFont="1" applyFill="1" applyBorder="1"/>
    <xf numFmtId="171" fontId="5" fillId="0" borderId="0" xfId="20" applyNumberFormat="1"/>
    <xf numFmtId="171" fontId="6" fillId="0" borderId="0" xfId="20" applyNumberFormat="1" applyFont="1"/>
    <xf numFmtId="172" fontId="6" fillId="0" borderId="0" xfId="20" applyNumberFormat="1" applyFont="1"/>
    <xf numFmtId="3" fontId="5" fillId="9" borderId="9" xfId="20" applyNumberFormat="1" applyFill="1" applyBorder="1"/>
    <xf numFmtId="172" fontId="5" fillId="9" borderId="9" xfId="20" applyNumberFormat="1" applyFill="1" applyBorder="1"/>
    <xf numFmtId="172" fontId="5" fillId="0" borderId="0" xfId="20" applyNumberFormat="1"/>
    <xf numFmtId="172" fontId="26" fillId="0" borderId="0" xfId="20" applyNumberFormat="1" applyFont="1"/>
    <xf numFmtId="172" fontId="26" fillId="9" borderId="9" xfId="20" applyNumberFormat="1" applyFont="1" applyFill="1" applyBorder="1"/>
    <xf numFmtId="171" fontId="6" fillId="9" borderId="9" xfId="20" applyNumberFormat="1" applyFont="1" applyFill="1" applyBorder="1"/>
    <xf numFmtId="171" fontId="26" fillId="0" borderId="0" xfId="20" applyNumberFormat="1" applyFont="1"/>
    <xf numFmtId="172" fontId="6" fillId="9" borderId="9" xfId="20" applyNumberFormat="1" applyFont="1" applyFill="1" applyBorder="1"/>
    <xf numFmtId="3" fontId="6" fillId="9" borderId="9" xfId="20" applyNumberFormat="1" applyFont="1" applyFill="1" applyBorder="1"/>
    <xf numFmtId="173" fontId="5" fillId="9" borderId="7" xfId="20" applyNumberFormat="1" applyFill="1" applyBorder="1"/>
    <xf numFmtId="173" fontId="5" fillId="0" borderId="0" xfId="20" applyNumberFormat="1"/>
    <xf numFmtId="3" fontId="5" fillId="9" borderId="7" xfId="20" applyNumberFormat="1" applyFill="1" applyBorder="1"/>
    <xf numFmtId="171" fontId="5" fillId="0" borderId="9" xfId="20" applyNumberFormat="1" applyBorder="1"/>
    <xf numFmtId="0" fontId="5" fillId="0" borderId="0" xfId="20" applyAlignment="1">
      <alignment horizontal="left" indent="2"/>
    </xf>
    <xf numFmtId="174" fontId="5" fillId="0" borderId="0" xfId="20" applyNumberFormat="1"/>
    <xf numFmtId="10" fontId="27" fillId="0" borderId="9" xfId="22" applyNumberFormat="1" applyFont="1" applyFill="1" applyBorder="1"/>
    <xf numFmtId="4" fontId="5" fillId="0" borderId="9" xfId="20" applyNumberFormat="1" applyBorder="1"/>
    <xf numFmtId="3" fontId="5" fillId="0" borderId="9" xfId="20" applyNumberFormat="1" applyBorder="1"/>
    <xf numFmtId="3" fontId="5" fillId="0" borderId="7" xfId="20" applyNumberFormat="1" applyBorder="1"/>
    <xf numFmtId="0" fontId="5" fillId="0" borderId="7" xfId="20" applyBorder="1"/>
    <xf numFmtId="0" fontId="6" fillId="0" borderId="8" xfId="20" applyFont="1" applyBorder="1" applyAlignment="1">
      <alignment horizontal="center"/>
    </xf>
    <xf numFmtId="0" fontId="6" fillId="0" borderId="9" xfId="20" applyFont="1" applyBorder="1" applyAlignment="1">
      <alignment horizontal="center"/>
    </xf>
    <xf numFmtId="0" fontId="5" fillId="0" borderId="7" xfId="20" applyBorder="1" applyAlignment="1">
      <alignment horizontal="center"/>
    </xf>
    <xf numFmtId="0" fontId="6" fillId="0" borderId="0" xfId="2" applyFont="1"/>
    <xf numFmtId="0" fontId="7" fillId="0" borderId="0" xfId="0" applyFont="1"/>
    <xf numFmtId="0" fontId="28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9" fillId="8" borderId="15" xfId="0" applyFont="1" applyFill="1" applyBorder="1"/>
    <xf numFmtId="0" fontId="30" fillId="0" borderId="12" xfId="0" applyFont="1" applyBorder="1"/>
    <xf numFmtId="0" fontId="30" fillId="0" borderId="13" xfId="0" applyFont="1" applyBorder="1" applyAlignment="1">
      <alignment horizontal="center"/>
    </xf>
    <xf numFmtId="0" fontId="30" fillId="0" borderId="14" xfId="0" applyFont="1" applyBorder="1"/>
    <xf numFmtId="17" fontId="0" fillId="0" borderId="5" xfId="0" applyNumberFormat="1" applyBorder="1"/>
    <xf numFmtId="0" fontId="0" fillId="0" borderId="8" xfId="0" applyBorder="1" applyAlignment="1">
      <alignment horizontal="center"/>
    </xf>
    <xf numFmtId="0" fontId="31" fillId="0" borderId="5" xfId="0" applyFont="1" applyBorder="1"/>
    <xf numFmtId="0" fontId="30" fillId="0" borderId="5" xfId="0" applyFont="1" applyBorder="1" applyAlignment="1">
      <alignment horizontal="center"/>
    </xf>
    <xf numFmtId="0" fontId="30" fillId="0" borderId="16" xfId="0" applyFont="1" applyBorder="1"/>
    <xf numFmtId="0" fontId="30" fillId="0" borderId="17" xfId="0" applyFont="1" applyBorder="1" applyAlignment="1">
      <alignment horizontal="center"/>
    </xf>
    <xf numFmtId="0" fontId="30" fillId="0" borderId="18" xfId="0" applyFont="1" applyBorder="1"/>
    <xf numFmtId="166" fontId="0" fillId="0" borderId="5" xfId="0" applyNumberFormat="1" applyBorder="1" applyAlignment="1">
      <alignment horizontal="center"/>
    </xf>
    <xf numFmtId="10" fontId="0" fillId="0" borderId="5" xfId="15" applyNumberFormat="1" applyFont="1" applyBorder="1" applyAlignment="1">
      <alignment horizontal="center"/>
    </xf>
    <xf numFmtId="10" fontId="30" fillId="0" borderId="5" xfId="0" applyNumberFormat="1" applyFont="1" applyBorder="1" applyAlignment="1">
      <alignment horizontal="center"/>
    </xf>
    <xf numFmtId="0" fontId="20" fillId="0" borderId="0" xfId="9" applyFont="1"/>
    <xf numFmtId="0" fontId="12" fillId="0" borderId="0" xfId="0" applyFont="1"/>
    <xf numFmtId="3" fontId="4" fillId="0" borderId="0" xfId="1" applyNumberFormat="1"/>
    <xf numFmtId="0" fontId="36" fillId="0" borderId="0" xfId="16" applyFont="1"/>
    <xf numFmtId="2" fontId="18" fillId="0" borderId="0" xfId="17" applyNumberFormat="1" applyAlignment="1">
      <alignment horizontal="left"/>
    </xf>
    <xf numFmtId="4" fontId="19" fillId="0" borderId="0" xfId="9" applyNumberFormat="1" applyFont="1"/>
    <xf numFmtId="0" fontId="12" fillId="15" borderId="0" xfId="0" applyFont="1" applyFill="1" applyAlignment="1">
      <alignment vertical="center"/>
    </xf>
    <xf numFmtId="0" fontId="0" fillId="15" borderId="0" xfId="0" applyFill="1"/>
    <xf numFmtId="8" fontId="0" fillId="15" borderId="0" xfId="0" applyNumberFormat="1" applyFill="1" applyAlignment="1">
      <alignment vertical="center"/>
    </xf>
    <xf numFmtId="0" fontId="4" fillId="15" borderId="0" xfId="1" quotePrefix="1" applyFill="1"/>
    <xf numFmtId="0" fontId="4" fillId="0" borderId="0" xfId="7" applyFont="1"/>
    <xf numFmtId="166" fontId="0" fillId="15" borderId="0" xfId="23" applyNumberFormat="1" applyFont="1" applyFill="1"/>
    <xf numFmtId="9" fontId="4" fillId="0" borderId="0" xfId="24" applyFont="1"/>
    <xf numFmtId="0" fontId="4" fillId="0" borderId="0" xfId="1" quotePrefix="1"/>
    <xf numFmtId="0" fontId="35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175" fontId="19" fillId="0" borderId="0" xfId="9" applyNumberFormat="1" applyFont="1"/>
    <xf numFmtId="3" fontId="8" fillId="0" borderId="0" xfId="1" applyNumberFormat="1" applyFont="1" applyAlignment="1">
      <alignment horizontal="center" wrapText="1"/>
    </xf>
    <xf numFmtId="0" fontId="39" fillId="16" borderId="1" xfId="1" applyFont="1" applyFill="1" applyBorder="1" applyAlignment="1">
      <alignment horizontal="center" vertical="center"/>
    </xf>
    <xf numFmtId="0" fontId="39" fillId="16" borderId="3" xfId="1" applyFont="1" applyFill="1" applyBorder="1" applyAlignment="1">
      <alignment horizontal="center" vertical="center"/>
    </xf>
    <xf numFmtId="3" fontId="40" fillId="16" borderId="4" xfId="1" applyNumberFormat="1" applyFont="1" applyFill="1" applyBorder="1" applyAlignment="1">
      <alignment horizontal="center" wrapText="1"/>
    </xf>
    <xf numFmtId="3" fontId="40" fillId="16" borderId="2" xfId="1" applyNumberFormat="1" applyFont="1" applyFill="1" applyBorder="1" applyAlignment="1">
      <alignment horizontal="center" wrapText="1"/>
    </xf>
    <xf numFmtId="3" fontId="40" fillId="16" borderId="4" xfId="2" applyNumberFormat="1" applyFont="1" applyFill="1" applyBorder="1" applyAlignment="1">
      <alignment horizontal="center" wrapText="1"/>
    </xf>
    <xf numFmtId="3" fontId="40" fillId="16" borderId="21" xfId="2" applyNumberFormat="1" applyFont="1" applyFill="1" applyBorder="1" applyAlignment="1">
      <alignment horizontal="center" wrapText="1"/>
    </xf>
    <xf numFmtId="3" fontId="40" fillId="0" borderId="0" xfId="1" applyNumberFormat="1" applyFont="1" applyAlignment="1">
      <alignment horizontal="center" wrapText="1"/>
    </xf>
    <xf numFmtId="0" fontId="41" fillId="0" borderId="0" xfId="0" applyFont="1"/>
    <xf numFmtId="0" fontId="38" fillId="0" borderId="0" xfId="0" applyFont="1"/>
    <xf numFmtId="0" fontId="4" fillId="0" borderId="0" xfId="6" applyFont="1"/>
    <xf numFmtId="166" fontId="30" fillId="0" borderId="5" xfId="0" applyNumberFormat="1" applyFont="1" applyBorder="1" applyAlignment="1">
      <alignment horizontal="center"/>
    </xf>
    <xf numFmtId="0" fontId="8" fillId="0" borderId="0" xfId="16" applyFont="1" applyAlignment="1">
      <alignment horizontal="center"/>
    </xf>
    <xf numFmtId="164" fontId="17" fillId="0" borderId="10" xfId="16" applyNumberFormat="1" applyFont="1" applyBorder="1" applyAlignment="1">
      <alignment horizontal="center"/>
    </xf>
    <xf numFmtId="43" fontId="19" fillId="0" borderId="0" xfId="9" applyNumberFormat="1" applyFont="1"/>
    <xf numFmtId="0" fontId="18" fillId="0" borderId="0" xfId="16"/>
    <xf numFmtId="168" fontId="8" fillId="0" borderId="0" xfId="16" applyNumberFormat="1" applyFont="1" applyAlignment="1">
      <alignment horizontal="center" vertical="center" wrapText="1"/>
    </xf>
    <xf numFmtId="168" fontId="8" fillId="11" borderId="0" xfId="16" applyNumberFormat="1" applyFont="1" applyFill="1" applyAlignment="1">
      <alignment horizontal="center" vertical="center" wrapText="1"/>
    </xf>
    <xf numFmtId="168" fontId="8" fillId="12" borderId="0" xfId="16" applyNumberFormat="1" applyFont="1" applyFill="1" applyAlignment="1">
      <alignment horizontal="center" vertical="center" wrapText="1"/>
    </xf>
    <xf numFmtId="168" fontId="8" fillId="13" borderId="0" xfId="16" applyNumberFormat="1" applyFont="1" applyFill="1" applyAlignment="1">
      <alignment horizontal="center" vertical="center" wrapText="1"/>
    </xf>
    <xf numFmtId="168" fontId="8" fillId="14" borderId="0" xfId="16" applyNumberFormat="1" applyFont="1" applyFill="1" applyAlignment="1">
      <alignment horizontal="center" vertical="center" wrapText="1"/>
    </xf>
    <xf numFmtId="168" fontId="8" fillId="3" borderId="0" xfId="16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45" fillId="0" borderId="0" xfId="16" applyFont="1"/>
    <xf numFmtId="0" fontId="6" fillId="0" borderId="0" xfId="16" applyFont="1" applyAlignment="1">
      <alignment vertical="center"/>
    </xf>
    <xf numFmtId="0" fontId="6" fillId="0" borderId="0" xfId="16" applyFont="1" applyAlignment="1">
      <alignment horizontal="center" vertical="center" wrapText="1"/>
    </xf>
    <xf numFmtId="168" fontId="6" fillId="8" borderId="0" xfId="16" applyNumberFormat="1" applyFont="1" applyFill="1" applyAlignment="1">
      <alignment horizontal="center" vertical="center" wrapText="1"/>
    </xf>
    <xf numFmtId="40" fontId="18" fillId="0" borderId="0" xfId="29" applyNumberFormat="1" applyAlignment="1">
      <alignment horizontal="right"/>
    </xf>
    <xf numFmtId="0" fontId="17" fillId="0" borderId="0" xfId="16" applyFont="1"/>
    <xf numFmtId="164" fontId="0" fillId="0" borderId="0" xfId="16" applyNumberFormat="1" applyFont="1" applyAlignment="1">
      <alignment horizontal="right"/>
    </xf>
    <xf numFmtId="164" fontId="18" fillId="0" borderId="0" xfId="16" applyNumberFormat="1" applyAlignment="1">
      <alignment horizontal="right"/>
    </xf>
    <xf numFmtId="164" fontId="17" fillId="0" borderId="10" xfId="16" applyNumberFormat="1" applyFont="1" applyBorder="1" applyAlignment="1">
      <alignment horizontal="right"/>
    </xf>
    <xf numFmtId="164" fontId="17" fillId="0" borderId="0" xfId="16" applyNumberFormat="1" applyFont="1" applyAlignment="1">
      <alignment horizontal="right"/>
    </xf>
    <xf numFmtId="168" fontId="18" fillId="0" borderId="0" xfId="17" applyNumberFormat="1" applyAlignment="1">
      <alignment horizontal="left"/>
    </xf>
    <xf numFmtId="0" fontId="46" fillId="0" borderId="0" xfId="0" applyFont="1"/>
    <xf numFmtId="0" fontId="46" fillId="0" borderId="0" xfId="0" applyFont="1" applyAlignment="1">
      <alignment horizontal="center"/>
    </xf>
    <xf numFmtId="41" fontId="46" fillId="0" borderId="0" xfId="0" applyNumberFormat="1" applyFont="1" applyAlignment="1">
      <alignment horizontal="center"/>
    </xf>
    <xf numFmtId="0" fontId="47" fillId="0" borderId="0" xfId="0" applyFont="1"/>
    <xf numFmtId="0" fontId="0" fillId="0" borderId="23" xfId="0" applyBorder="1"/>
    <xf numFmtId="0" fontId="0" fillId="0" borderId="24" xfId="0" applyBorder="1"/>
    <xf numFmtId="3" fontId="4" fillId="0" borderId="23" xfId="1" applyNumberFormat="1" applyBorder="1" applyAlignment="1">
      <alignment horizontal="center"/>
    </xf>
    <xf numFmtId="3" fontId="4" fillId="0" borderId="25" xfId="1" applyNumberFormat="1" applyBorder="1" applyAlignment="1">
      <alignment horizontal="center"/>
    </xf>
    <xf numFmtId="3" fontId="4" fillId="0" borderId="24" xfId="1" applyNumberFormat="1" applyBorder="1" applyAlignment="1">
      <alignment horizontal="center"/>
    </xf>
    <xf numFmtId="3" fontId="4" fillId="0" borderId="19" xfId="1" applyNumberFormat="1" applyBorder="1" applyAlignment="1">
      <alignment horizontal="center" wrapText="1"/>
    </xf>
    <xf numFmtId="0" fontId="0" fillId="0" borderId="19" xfId="0" applyBorder="1"/>
    <xf numFmtId="0" fontId="0" fillId="0" borderId="26" xfId="0" applyBorder="1"/>
    <xf numFmtId="3" fontId="4" fillId="0" borderId="19" xfId="1" applyNumberFormat="1" applyBorder="1" applyAlignment="1">
      <alignment horizontal="center"/>
    </xf>
    <xf numFmtId="3" fontId="6" fillId="0" borderId="27" xfId="1" applyNumberFormat="1" applyFont="1" applyBorder="1" applyAlignment="1">
      <alignment horizontal="center"/>
    </xf>
    <xf numFmtId="0" fontId="0" fillId="0" borderId="28" xfId="0" applyBorder="1"/>
    <xf numFmtId="3" fontId="6" fillId="0" borderId="22" xfId="1" applyNumberFormat="1" applyFont="1" applyBorder="1" applyAlignment="1">
      <alignment horizontal="center"/>
    </xf>
    <xf numFmtId="0" fontId="6" fillId="17" borderId="22" xfId="1" applyFont="1" applyFill="1" applyBorder="1" applyAlignment="1">
      <alignment horizontal="center"/>
    </xf>
    <xf numFmtId="3" fontId="6" fillId="17" borderId="22" xfId="1" applyNumberFormat="1" applyFont="1" applyFill="1" applyBorder="1" applyAlignment="1">
      <alignment horizontal="center"/>
    </xf>
    <xf numFmtId="3" fontId="6" fillId="0" borderId="28" xfId="1" applyNumberFormat="1" applyFont="1" applyBorder="1" applyAlignment="1">
      <alignment horizontal="center"/>
    </xf>
    <xf numFmtId="0" fontId="49" fillId="0" borderId="19" xfId="0" applyFont="1" applyBorder="1"/>
    <xf numFmtId="0" fontId="43" fillId="0" borderId="19" xfId="0" applyFont="1" applyBorder="1"/>
    <xf numFmtId="0" fontId="12" fillId="0" borderId="19" xfId="0" applyFont="1" applyBorder="1"/>
    <xf numFmtId="0" fontId="6" fillId="0" borderId="26" xfId="1" applyFont="1" applyBorder="1"/>
    <xf numFmtId="0" fontId="33" fillId="0" borderId="19" xfId="0" applyFont="1" applyBorder="1"/>
    <xf numFmtId="0" fontId="16" fillId="0" borderId="19" xfId="1" applyFont="1" applyBorder="1"/>
    <xf numFmtId="0" fontId="35" fillId="0" borderId="19" xfId="0" applyFont="1" applyBorder="1"/>
    <xf numFmtId="0" fontId="50" fillId="0" borderId="19" xfId="0" applyFont="1" applyBorder="1"/>
    <xf numFmtId="0" fontId="50" fillId="0" borderId="26" xfId="0" applyFont="1" applyBorder="1"/>
    <xf numFmtId="0" fontId="33" fillId="0" borderId="26" xfId="0" applyFont="1" applyBorder="1"/>
    <xf numFmtId="41" fontId="12" fillId="8" borderId="2" xfId="0" applyNumberFormat="1" applyFont="1" applyFill="1" applyBorder="1"/>
    <xf numFmtId="0" fontId="12" fillId="0" borderId="0" xfId="0" applyFont="1" applyAlignment="1">
      <alignment horizontal="left"/>
    </xf>
    <xf numFmtId="41" fontId="12" fillId="0" borderId="0" xfId="0" applyNumberFormat="1" applyFont="1"/>
    <xf numFmtId="3" fontId="0" fillId="0" borderId="0" xfId="0" applyNumberFormat="1"/>
    <xf numFmtId="3" fontId="12" fillId="0" borderId="0" xfId="0" applyNumberFormat="1" applyFont="1" applyAlignment="1">
      <alignment horizontal="right"/>
    </xf>
    <xf numFmtId="0" fontId="0" fillId="0" borderId="0" xfId="0" applyAlignment="1">
      <alignment horizontal="center" vertical="center" wrapText="1"/>
    </xf>
    <xf numFmtId="0" fontId="14" fillId="0" borderId="0" xfId="35" applyAlignment="1">
      <alignment horizontal="right"/>
    </xf>
    <xf numFmtId="0" fontId="14" fillId="0" borderId="0" xfId="37" applyAlignment="1">
      <alignment horizontal="right"/>
    </xf>
    <xf numFmtId="43" fontId="14" fillId="0" borderId="0" xfId="34" applyFont="1" applyAlignment="1">
      <alignment horizontal="right"/>
    </xf>
    <xf numFmtId="43" fontId="18" fillId="0" borderId="0" xfId="16" applyNumberFormat="1"/>
    <xf numFmtId="41" fontId="0" fillId="0" borderId="10" xfId="0" applyNumberFormat="1" applyBorder="1"/>
    <xf numFmtId="41" fontId="0" fillId="0" borderId="26" xfId="0" applyNumberFormat="1" applyBorder="1" applyAlignment="1">
      <alignment horizontal="center"/>
    </xf>
    <xf numFmtId="9" fontId="0" fillId="0" borderId="26" xfId="0" applyNumberFormat="1" applyBorder="1" applyAlignment="1">
      <alignment horizontal="center"/>
    </xf>
    <xf numFmtId="169" fontId="0" fillId="0" borderId="26" xfId="0" applyNumberFormat="1" applyBorder="1" applyAlignment="1">
      <alignment horizontal="center"/>
    </xf>
    <xf numFmtId="0" fontId="39" fillId="16" borderId="29" xfId="1" applyFont="1" applyFill="1" applyBorder="1" applyAlignment="1">
      <alignment horizontal="center" vertical="center"/>
    </xf>
    <xf numFmtId="0" fontId="4" fillId="0" borderId="0" xfId="0" applyFont="1"/>
    <xf numFmtId="0" fontId="4" fillId="3" borderId="0" xfId="0" applyFont="1" applyFill="1"/>
    <xf numFmtId="10" fontId="4" fillId="0" borderId="8" xfId="21" applyNumberFormat="1" applyFont="1" applyBorder="1"/>
    <xf numFmtId="10" fontId="4" fillId="0" borderId="8" xfId="21" applyNumberFormat="1" applyFont="1" applyFill="1" applyBorder="1"/>
    <xf numFmtId="10" fontId="4" fillId="0" borderId="0" xfId="21" applyNumberFormat="1" applyFont="1" applyBorder="1"/>
    <xf numFmtId="9" fontId="4" fillId="0" borderId="0" xfId="21" applyFont="1" applyBorder="1" applyAlignment="1">
      <alignment horizontal="center"/>
    </xf>
    <xf numFmtId="168" fontId="17" fillId="0" borderId="0" xfId="16" applyNumberFormat="1" applyFont="1"/>
    <xf numFmtId="43" fontId="45" fillId="0" borderId="0" xfId="27" applyFont="1"/>
    <xf numFmtId="43" fontId="18" fillId="0" borderId="0" xfId="27" applyFont="1" applyAlignment="1">
      <alignment horizontal="left"/>
    </xf>
    <xf numFmtId="175" fontId="18" fillId="0" borderId="0" xfId="27" applyNumberFormat="1" applyFont="1" applyAlignment="1"/>
    <xf numFmtId="43" fontId="17" fillId="0" borderId="10" xfId="27" applyFont="1" applyBorder="1" applyAlignment="1">
      <alignment horizontal="center"/>
    </xf>
    <xf numFmtId="164" fontId="0" fillId="0" borderId="26" xfId="0" applyNumberFormat="1" applyBorder="1" applyAlignment="1">
      <alignment horizontal="right"/>
    </xf>
    <xf numFmtId="169" fontId="12" fillId="18" borderId="2" xfId="0" applyNumberFormat="1" applyFont="1" applyFill="1" applyBorder="1"/>
    <xf numFmtId="41" fontId="12" fillId="0" borderId="26" xfId="0" applyNumberFormat="1" applyFont="1" applyBorder="1" applyAlignment="1">
      <alignment horizontal="center"/>
    </xf>
    <xf numFmtId="41" fontId="12" fillId="18" borderId="2" xfId="0" applyNumberFormat="1" applyFont="1" applyFill="1" applyBorder="1"/>
    <xf numFmtId="164" fontId="33" fillId="0" borderId="0" xfId="40" applyNumberFormat="1" applyFont="1"/>
    <xf numFmtId="164" fontId="33" fillId="0" borderId="0" xfId="41" applyNumberFormat="1" applyFont="1"/>
    <xf numFmtId="0" fontId="6" fillId="0" borderId="0" xfId="9" applyFont="1" applyAlignment="1">
      <alignment horizontal="center"/>
    </xf>
    <xf numFmtId="164" fontId="0" fillId="0" borderId="0" xfId="0" applyNumberFormat="1"/>
    <xf numFmtId="3" fontId="4" fillId="0" borderId="0" xfId="1" applyNumberFormat="1" applyAlignment="1">
      <alignment horizontal="center"/>
    </xf>
    <xf numFmtId="3" fontId="4" fillId="17" borderId="0" xfId="1" applyNumberFormat="1" applyFill="1" applyAlignment="1">
      <alignment horizontal="center" wrapText="1"/>
    </xf>
    <xf numFmtId="3" fontId="4" fillId="17" borderId="0" xfId="1" applyNumberFormat="1" applyFill="1" applyAlignment="1">
      <alignment horizontal="center"/>
    </xf>
    <xf numFmtId="3" fontId="12" fillId="0" borderId="32" xfId="0" applyNumberFormat="1" applyFont="1" applyBorder="1"/>
    <xf numFmtId="176" fontId="19" fillId="0" borderId="0" xfId="24" applyNumberFormat="1" applyFont="1"/>
    <xf numFmtId="0" fontId="20" fillId="0" borderId="0" xfId="10" applyFont="1"/>
    <xf numFmtId="10" fontId="0" fillId="0" borderId="0" xfId="15" applyNumberFormat="1" applyFont="1" applyBorder="1" applyAlignment="1">
      <alignment horizontal="center"/>
    </xf>
    <xf numFmtId="10" fontId="30" fillId="0" borderId="0" xfId="0" applyNumberFormat="1" applyFont="1" applyAlignment="1">
      <alignment horizontal="center"/>
    </xf>
    <xf numFmtId="0" fontId="30" fillId="0" borderId="0" xfId="0" applyFont="1"/>
    <xf numFmtId="1" fontId="30" fillId="0" borderId="5" xfId="0" applyNumberFormat="1" applyFont="1" applyBorder="1" applyAlignment="1">
      <alignment horizontal="center"/>
    </xf>
    <xf numFmtId="164" fontId="4" fillId="0" borderId="0" xfId="2" applyNumberFormat="1" applyFont="1"/>
    <xf numFmtId="1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/>
    <xf numFmtId="166" fontId="30" fillId="0" borderId="0" xfId="0" applyNumberFormat="1" applyFont="1" applyAlignment="1">
      <alignment horizontal="center"/>
    </xf>
    <xf numFmtId="0" fontId="0" fillId="0" borderId="5" xfId="0" applyBorder="1" applyAlignment="1">
      <alignment horizontal="left"/>
    </xf>
    <xf numFmtId="176" fontId="6" fillId="0" borderId="0" xfId="24" applyNumberFormat="1" applyFont="1" applyBorder="1"/>
    <xf numFmtId="175" fontId="0" fillId="0" borderId="19" xfId="23" applyNumberFormat="1" applyFont="1" applyBorder="1"/>
    <xf numFmtId="175" fontId="0" fillId="0" borderId="0" xfId="23" applyNumberFormat="1" applyFont="1"/>
    <xf numFmtId="175" fontId="0" fillId="17" borderId="0" xfId="23" applyNumberFormat="1" applyFont="1" applyFill="1"/>
    <xf numFmtId="175" fontId="0" fillId="0" borderId="26" xfId="23" applyNumberFormat="1" applyFont="1" applyBorder="1"/>
    <xf numFmtId="175" fontId="12" fillId="18" borderId="21" xfId="23" applyNumberFormat="1" applyFont="1" applyFill="1" applyBorder="1"/>
    <xf numFmtId="175" fontId="12" fillId="18" borderId="20" xfId="23" applyNumberFormat="1" applyFont="1" applyFill="1" applyBorder="1"/>
    <xf numFmtId="175" fontId="12" fillId="18" borderId="2" xfId="23" applyNumberFormat="1" applyFont="1" applyFill="1" applyBorder="1"/>
    <xf numFmtId="175" fontId="0" fillId="0" borderId="19" xfId="23" applyNumberFormat="1" applyFont="1" applyBorder="1" applyAlignment="1">
      <alignment horizontal="right"/>
    </xf>
    <xf numFmtId="175" fontId="0" fillId="0" borderId="0" xfId="23" applyNumberFormat="1" applyFont="1" applyAlignment="1">
      <alignment horizontal="right"/>
    </xf>
    <xf numFmtId="175" fontId="0" fillId="17" borderId="0" xfId="23" applyNumberFormat="1" applyFont="1" applyFill="1" applyAlignment="1">
      <alignment horizontal="right"/>
    </xf>
    <xf numFmtId="175" fontId="0" fillId="0" borderId="26" xfId="23" applyNumberFormat="1" applyFont="1" applyBorder="1" applyAlignment="1">
      <alignment horizontal="right"/>
    </xf>
    <xf numFmtId="175" fontId="0" fillId="10" borderId="0" xfId="23" applyNumberFormat="1" applyFont="1" applyFill="1" applyAlignment="1">
      <alignment horizontal="right"/>
    </xf>
    <xf numFmtId="175" fontId="0" fillId="0" borderId="23" xfId="23" applyNumberFormat="1" applyFont="1" applyBorder="1"/>
    <xf numFmtId="175" fontId="0" fillId="0" borderId="25" xfId="23" applyNumberFormat="1" applyFont="1" applyBorder="1"/>
    <xf numFmtId="175" fontId="0" fillId="17" borderId="25" xfId="23" applyNumberFormat="1" applyFont="1" applyFill="1" applyBorder="1"/>
    <xf numFmtId="175" fontId="0" fillId="0" borderId="24" xfId="23" applyNumberFormat="1" applyFont="1" applyBorder="1"/>
    <xf numFmtId="175" fontId="12" fillId="8" borderId="21" xfId="23" applyNumberFormat="1" applyFont="1" applyFill="1" applyBorder="1"/>
    <xf numFmtId="175" fontId="12" fillId="8" borderId="20" xfId="23" applyNumberFormat="1" applyFont="1" applyFill="1" applyBorder="1"/>
    <xf numFmtId="175" fontId="12" fillId="8" borderId="2" xfId="23" applyNumberFormat="1" applyFont="1" applyFill="1" applyBorder="1"/>
    <xf numFmtId="0" fontId="55" fillId="0" borderId="0" xfId="0" applyFont="1"/>
    <xf numFmtId="0" fontId="54" fillId="0" borderId="0" xfId="0" applyFont="1"/>
    <xf numFmtId="164" fontId="18" fillId="0" borderId="0" xfId="50" applyNumberFormat="1" applyAlignment="1">
      <alignment horizontal="center"/>
    </xf>
    <xf numFmtId="0" fontId="18" fillId="0" borderId="0" xfId="50" applyAlignment="1">
      <alignment horizontal="left"/>
    </xf>
    <xf numFmtId="164" fontId="17" fillId="0" borderId="0" xfId="16" applyNumberFormat="1" applyFont="1" applyAlignment="1">
      <alignment horizontal="center"/>
    </xf>
    <xf numFmtId="0" fontId="45" fillId="0" borderId="0" xfId="50" applyFont="1"/>
    <xf numFmtId="0" fontId="18" fillId="0" borderId="0" xfId="50" applyAlignment="1">
      <alignment vertical="center"/>
    </xf>
    <xf numFmtId="40" fontId="17" fillId="8" borderId="0" xfId="50" applyNumberFormat="1" applyFont="1" applyFill="1" applyAlignment="1">
      <alignment horizontal="center" vertical="center" wrapText="1"/>
    </xf>
    <xf numFmtId="9" fontId="18" fillId="0" borderId="0" xfId="50" applyNumberFormat="1" applyAlignment="1">
      <alignment horizontal="center"/>
    </xf>
    <xf numFmtId="40" fontId="18" fillId="0" borderId="0" xfId="50" applyNumberFormat="1" applyAlignment="1">
      <alignment horizontal="right"/>
    </xf>
    <xf numFmtId="169" fontId="17" fillId="0" borderId="10" xfId="50" applyNumberFormat="1" applyFont="1" applyBorder="1" applyAlignment="1">
      <alignment horizontal="right"/>
    </xf>
    <xf numFmtId="9" fontId="17" fillId="0" borderId="10" xfId="50" applyNumberFormat="1" applyFont="1" applyBorder="1" applyAlignment="1">
      <alignment horizontal="center"/>
    </xf>
    <xf numFmtId="9" fontId="17" fillId="0" borderId="0" xfId="50" applyNumberFormat="1" applyFont="1" applyAlignment="1">
      <alignment horizontal="center"/>
    </xf>
    <xf numFmtId="43" fontId="17" fillId="0" borderId="10" xfId="50" applyNumberFormat="1" applyFont="1" applyBorder="1"/>
    <xf numFmtId="169" fontId="17" fillId="0" borderId="0" xfId="50" applyNumberFormat="1" applyFont="1" applyAlignment="1">
      <alignment horizontal="right"/>
    </xf>
    <xf numFmtId="43" fontId="17" fillId="0" borderId="0" xfId="50" applyNumberFormat="1" applyFont="1"/>
    <xf numFmtId="43" fontId="18" fillId="0" borderId="0" xfId="50" applyNumberFormat="1"/>
    <xf numFmtId="164" fontId="18" fillId="0" borderId="0" xfId="50" applyNumberFormat="1"/>
    <xf numFmtId="14" fontId="18" fillId="0" borderId="0" xfId="50" applyNumberFormat="1"/>
    <xf numFmtId="4" fontId="18" fillId="19" borderId="0" xfId="50" applyNumberFormat="1" applyFill="1"/>
    <xf numFmtId="168" fontId="18" fillId="0" borderId="0" xfId="50" applyNumberFormat="1"/>
    <xf numFmtId="0" fontId="52" fillId="0" borderId="0" xfId="0" applyFont="1"/>
    <xf numFmtId="164" fontId="17" fillId="0" borderId="5" xfId="0" applyNumberFormat="1" applyFont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56" fillId="0" borderId="0" xfId="0" applyFont="1"/>
    <xf numFmtId="0" fontId="52" fillId="0" borderId="7" xfId="0" applyFont="1" applyBorder="1"/>
    <xf numFmtId="164" fontId="17" fillId="0" borderId="7" xfId="0" applyNumberFormat="1" applyFont="1" applyBorder="1" applyAlignment="1">
      <alignment horizontal="center"/>
    </xf>
    <xf numFmtId="0" fontId="52" fillId="4" borderId="0" xfId="0" applyFont="1" applyFill="1"/>
    <xf numFmtId="177" fontId="18" fillId="4" borderId="9" xfId="0" applyNumberFormat="1" applyFont="1" applyFill="1" applyBorder="1"/>
    <xf numFmtId="177" fontId="52" fillId="4" borderId="0" xfId="0" applyNumberFormat="1" applyFont="1" applyFill="1"/>
    <xf numFmtId="177" fontId="52" fillId="4" borderId="9" xfId="0" applyNumberFormat="1" applyFont="1" applyFill="1" applyBorder="1"/>
    <xf numFmtId="177" fontId="52" fillId="0" borderId="9" xfId="0" applyNumberFormat="1" applyFont="1" applyBorder="1"/>
    <xf numFmtId="177" fontId="52" fillId="0" borderId="0" xfId="0" applyNumberFormat="1" applyFont="1"/>
    <xf numFmtId="177" fontId="56" fillId="0" borderId="30" xfId="0" applyNumberFormat="1" applyFont="1" applyBorder="1"/>
    <xf numFmtId="177" fontId="56" fillId="0" borderId="0" xfId="0" applyNumberFormat="1" applyFont="1"/>
    <xf numFmtId="0" fontId="56" fillId="20" borderId="0" xfId="0" applyFont="1" applyFill="1"/>
    <xf numFmtId="177" fontId="56" fillId="20" borderId="30" xfId="0" applyNumberFormat="1" applyFont="1" applyFill="1" applyBorder="1"/>
    <xf numFmtId="177" fontId="56" fillId="20" borderId="0" xfId="0" applyNumberFormat="1" applyFont="1" applyFill="1"/>
    <xf numFmtId="177" fontId="56" fillId="0" borderId="31" xfId="0" applyNumberFormat="1" applyFont="1" applyBorder="1"/>
    <xf numFmtId="0" fontId="29" fillId="0" borderId="15" xfId="0" applyFont="1" applyBorder="1"/>
    <xf numFmtId="43" fontId="14" fillId="0" borderId="5" xfId="34" applyFont="1" applyFill="1" applyBorder="1" applyAlignment="1">
      <alignment horizontal="right"/>
    </xf>
    <xf numFmtId="10" fontId="0" fillId="0" borderId="5" xfId="15" applyNumberFormat="1" applyFont="1" applyFill="1" applyBorder="1" applyAlignment="1">
      <alignment horizontal="center"/>
    </xf>
    <xf numFmtId="175" fontId="4" fillId="0" borderId="0" xfId="23" applyNumberFormat="1" applyFont="1"/>
    <xf numFmtId="43" fontId="14" fillId="0" borderId="5" xfId="34" applyFont="1" applyBorder="1" applyAlignment="1">
      <alignment horizontal="right"/>
    </xf>
    <xf numFmtId="0" fontId="18" fillId="0" borderId="0" xfId="50"/>
    <xf numFmtId="0" fontId="18" fillId="0" borderId="0" xfId="50" applyAlignment="1">
      <alignment wrapText="1"/>
    </xf>
    <xf numFmtId="0" fontId="6" fillId="0" borderId="0" xfId="16" applyFont="1"/>
    <xf numFmtId="175" fontId="14" fillId="0" borderId="5" xfId="23" applyNumberFormat="1" applyFont="1" applyBorder="1"/>
    <xf numFmtId="0" fontId="14" fillId="0" borderId="5" xfId="37" applyBorder="1"/>
    <xf numFmtId="17" fontId="19" fillId="0" borderId="6" xfId="10" applyNumberFormat="1" applyFont="1" applyBorder="1"/>
    <xf numFmtId="0" fontId="0" fillId="0" borderId="16" xfId="0" applyBorder="1"/>
    <xf numFmtId="0" fontId="0" fillId="0" borderId="17" xfId="0" applyBorder="1"/>
    <xf numFmtId="0" fontId="30" fillId="0" borderId="5" xfId="0" applyFont="1" applyBorder="1"/>
    <xf numFmtId="164" fontId="19" fillId="0" borderId="5" xfId="9" applyNumberFormat="1" applyFont="1" applyBorder="1"/>
    <xf numFmtId="0" fontId="14" fillId="0" borderId="5" xfId="37" applyBorder="1" applyAlignment="1">
      <alignment horizontal="right"/>
    </xf>
    <xf numFmtId="43" fontId="18" fillId="0" borderId="0" xfId="27" applyFont="1" applyFill="1" applyAlignment="1">
      <alignment horizontal="left"/>
    </xf>
    <xf numFmtId="43" fontId="17" fillId="0" borderId="0" xfId="27" applyFont="1" applyBorder="1" applyAlignment="1">
      <alignment horizontal="center"/>
    </xf>
    <xf numFmtId="4" fontId="18" fillId="0" borderId="0" xfId="50" applyNumberFormat="1"/>
    <xf numFmtId="176" fontId="17" fillId="0" borderId="10" xfId="50" applyNumberFormat="1" applyFont="1" applyBorder="1" applyAlignment="1">
      <alignment horizontal="center"/>
    </xf>
    <xf numFmtId="2" fontId="19" fillId="0" borderId="0" xfId="10" applyNumberFormat="1" applyFont="1" applyAlignment="1">
      <alignment horizontal="right"/>
    </xf>
    <xf numFmtId="2" fontId="20" fillId="0" borderId="0" xfId="23" applyNumberFormat="1" applyFont="1" applyAlignment="1">
      <alignment horizontal="right"/>
    </xf>
    <xf numFmtId="3" fontId="4" fillId="0" borderId="1" xfId="1" applyNumberFormat="1" applyBorder="1" applyAlignment="1">
      <alignment horizontal="center"/>
    </xf>
    <xf numFmtId="3" fontId="6" fillId="0" borderId="3" xfId="1" applyNumberFormat="1" applyFont="1" applyBorder="1" applyAlignment="1">
      <alignment horizontal="center"/>
    </xf>
    <xf numFmtId="164" fontId="0" fillId="0" borderId="29" xfId="0" applyNumberFormat="1" applyBorder="1" applyAlignment="1">
      <alignment horizontal="right"/>
    </xf>
    <xf numFmtId="169" fontId="0" fillId="0" borderId="29" xfId="0" applyNumberFormat="1" applyBorder="1"/>
    <xf numFmtId="169" fontId="12" fillId="18" borderId="4" xfId="0" applyNumberFormat="1" applyFont="1" applyFill="1" applyBorder="1"/>
    <xf numFmtId="41" fontId="0" fillId="0" borderId="29" xfId="0" applyNumberFormat="1" applyBorder="1"/>
    <xf numFmtId="41" fontId="12" fillId="18" borderId="4" xfId="0" applyNumberFormat="1" applyFont="1" applyFill="1" applyBorder="1"/>
    <xf numFmtId="0" fontId="0" fillId="0" borderId="29" xfId="0" applyBorder="1"/>
    <xf numFmtId="41" fontId="12" fillId="8" borderId="4" xfId="0" applyNumberFormat="1" applyFont="1" applyFill="1" applyBorder="1"/>
    <xf numFmtId="0" fontId="8" fillId="0" borderId="0" xfId="16" applyFont="1"/>
    <xf numFmtId="0" fontId="18" fillId="0" borderId="0" xfId="50"/>
    <xf numFmtId="0" fontId="6" fillId="0" borderId="0" xfId="16" applyFont="1" applyAlignment="1">
      <alignment wrapText="1"/>
    </xf>
    <xf numFmtId="0" fontId="18" fillId="0" borderId="0" xfId="50" applyAlignment="1">
      <alignment wrapText="1"/>
    </xf>
    <xf numFmtId="0" fontId="17" fillId="0" borderId="0" xfId="16" applyFont="1" applyAlignment="1">
      <alignment horizontal="center" wrapText="1"/>
    </xf>
    <xf numFmtId="0" fontId="6" fillId="0" borderId="0" xfId="16" applyFont="1"/>
    <xf numFmtId="0" fontId="19" fillId="0" borderId="0" xfId="9" applyFont="1" applyAlignment="1">
      <alignment horizontal="center"/>
    </xf>
    <xf numFmtId="0" fontId="6" fillId="0" borderId="0" xfId="9" applyFont="1" applyAlignment="1">
      <alignment horizontal="center"/>
    </xf>
    <xf numFmtId="43" fontId="19" fillId="0" borderId="0" xfId="9" applyNumberFormat="1" applyFont="1" applyAlignment="1">
      <alignment horizontal="center"/>
    </xf>
    <xf numFmtId="3" fontId="4" fillId="0" borderId="29" xfId="1" applyNumberFormat="1" applyBorder="1" applyAlignment="1">
      <alignment horizontal="center" vertical="center" wrapText="1"/>
    </xf>
    <xf numFmtId="3" fontId="4" fillId="0" borderId="26" xfId="1" applyNumberFormat="1" applyBorder="1" applyAlignment="1">
      <alignment horizontal="center" vertical="center" wrapText="1"/>
    </xf>
    <xf numFmtId="0" fontId="12" fillId="18" borderId="21" xfId="0" applyFont="1" applyFill="1" applyBorder="1" applyAlignment="1">
      <alignment horizontal="left"/>
    </xf>
    <xf numFmtId="0" fontId="12" fillId="18" borderId="2" xfId="0" applyFont="1" applyFill="1" applyBorder="1" applyAlignment="1">
      <alignment horizontal="left"/>
    </xf>
    <xf numFmtId="0" fontId="48" fillId="0" borderId="22" xfId="0" applyFont="1" applyBorder="1" applyAlignment="1">
      <alignment horizontal="center" vertical="center"/>
    </xf>
    <xf numFmtId="3" fontId="4" fillId="17" borderId="25" xfId="1" applyNumberFormat="1" applyFill="1" applyBorder="1" applyAlignment="1">
      <alignment horizontal="center" wrapText="1"/>
    </xf>
    <xf numFmtId="3" fontId="4" fillId="17" borderId="0" xfId="1" applyNumberFormat="1" applyFill="1" applyAlignment="1">
      <alignment horizontal="center" wrapText="1"/>
    </xf>
    <xf numFmtId="0" fontId="12" fillId="0" borderId="19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0" fontId="7" fillId="0" borderId="0" xfId="30" applyFont="1" applyAlignment="1">
      <alignment horizontal="center"/>
    </xf>
    <xf numFmtId="0" fontId="0" fillId="0" borderId="0" xfId="0" applyAlignment="1">
      <alignment horizontal="center"/>
    </xf>
    <xf numFmtId="0" fontId="12" fillId="8" borderId="21" xfId="0" applyFont="1" applyFill="1" applyBorder="1" applyAlignment="1">
      <alignment horizontal="left"/>
    </xf>
    <xf numFmtId="0" fontId="12" fillId="8" borderId="2" xfId="0" applyFont="1" applyFill="1" applyBorder="1" applyAlignment="1">
      <alignment horizontal="left"/>
    </xf>
    <xf numFmtId="0" fontId="7" fillId="0" borderId="0" xfId="20" applyFont="1" applyAlignment="1">
      <alignment horizontal="center"/>
    </xf>
    <xf numFmtId="0" fontId="37" fillId="0" borderId="0" xfId="20" applyFont="1" applyAlignment="1">
      <alignment horizontal="center"/>
    </xf>
  </cellXfs>
  <cellStyles count="51">
    <cellStyle name="Comma" xfId="23" builtinId="3"/>
    <cellStyle name="Comma 2" xfId="27" xr:uid="{00000000-0005-0000-0000-000001000000}"/>
    <cellStyle name="Comma 2 2" xfId="38" xr:uid="{00000000-0005-0000-0000-000002000000}"/>
    <cellStyle name="Comma 2 3" xfId="45" xr:uid="{06EA7C1C-8CF0-45A7-80A4-71620B61D3BE}"/>
    <cellStyle name="Comma 3" xfId="34" xr:uid="{00000000-0005-0000-0000-000003000000}"/>
    <cellStyle name="Comma 3 2" xfId="46" xr:uid="{CB1B9493-11A0-4A9E-B7E2-AD66D01B6C5C}"/>
    <cellStyle name="Comma 4" xfId="39" xr:uid="{89AC24A3-208A-4FD6-878B-B2859C159213}"/>
    <cellStyle name="Comma 5" xfId="44" xr:uid="{F67463AC-E9CE-4182-8630-26FE7D5C9D83}"/>
    <cellStyle name="Hyperlink" xfId="4" builtinId="8"/>
    <cellStyle name="Normal" xfId="0" builtinId="0"/>
    <cellStyle name="Normal 10" xfId="37" xr:uid="{00000000-0005-0000-0000-000006000000}"/>
    <cellStyle name="Normal 2" xfId="1" xr:uid="{00000000-0005-0000-0000-000007000000}"/>
    <cellStyle name="Normal 2 2" xfId="2" xr:uid="{00000000-0005-0000-0000-000008000000}"/>
    <cellStyle name="Normal 2 3" xfId="16" xr:uid="{00000000-0005-0000-0000-000009000000}"/>
    <cellStyle name="Normal 2 4" xfId="36" xr:uid="{00000000-0005-0000-0000-00000A000000}"/>
    <cellStyle name="Normal 2 7" xfId="9" xr:uid="{00000000-0005-0000-0000-00000B000000}"/>
    <cellStyle name="Normal 2_Appendix 1a" xfId="5" xr:uid="{00000000-0005-0000-0000-00000C000000}"/>
    <cellStyle name="Normal 2_Appendix 1a_1" xfId="41" xr:uid="{3B3894EF-CBEE-48B7-8ACD-BFD369B2B262}"/>
    <cellStyle name="Normal 2_Appendix 1b" xfId="40" xr:uid="{AA5B685C-0F62-49A8-A89E-D5B6C9D50A0D}"/>
    <cellStyle name="Normal 2_I&amp;E piv" xfId="7" xr:uid="{00000000-0005-0000-0000-00000D000000}"/>
    <cellStyle name="Normal 2_Sheet8" xfId="6" xr:uid="{00000000-0005-0000-0000-00000E000000}"/>
    <cellStyle name="Normal 20" xfId="19" xr:uid="{00000000-0005-0000-0000-00000F000000}"/>
    <cellStyle name="Normal 3" xfId="8" xr:uid="{00000000-0005-0000-0000-000010000000}"/>
    <cellStyle name="Normal 3 2 3" xfId="13" xr:uid="{00000000-0005-0000-0000-000011000000}"/>
    <cellStyle name="Normal 37" xfId="12" xr:uid="{00000000-0005-0000-0000-000012000000}"/>
    <cellStyle name="Normal 4" xfId="10" xr:uid="{00000000-0005-0000-0000-000013000000}"/>
    <cellStyle name="Normal 4 2" xfId="18" xr:uid="{00000000-0005-0000-0000-000014000000}"/>
    <cellStyle name="Normal 4 3" xfId="26" xr:uid="{00000000-0005-0000-0000-000015000000}"/>
    <cellStyle name="Normal 4 5" xfId="11" xr:uid="{00000000-0005-0000-0000-000016000000}"/>
    <cellStyle name="Normal 5" xfId="14" xr:uid="{00000000-0005-0000-0000-000017000000}"/>
    <cellStyle name="Normal 6" xfId="25" xr:uid="{00000000-0005-0000-0000-000018000000}"/>
    <cellStyle name="Normal 6 2" xfId="28" xr:uid="{00000000-0005-0000-0000-000019000000}"/>
    <cellStyle name="Normal 6 3" xfId="30" xr:uid="{00000000-0005-0000-0000-00001A000000}"/>
    <cellStyle name="Normal 6 4" xfId="48" xr:uid="{19314EDD-72AB-437C-9805-5695977D17BB}"/>
    <cellStyle name="Normal 6_Appendix 1a" xfId="42" xr:uid="{17489475-4F56-4E8F-8710-46B9BA518663}"/>
    <cellStyle name="Normal 7" xfId="31" xr:uid="{00000000-0005-0000-0000-00001B000000}"/>
    <cellStyle name="Normal 7 2" xfId="43" xr:uid="{ED79D5B1-E4A7-4840-810D-70F4103497F6}"/>
    <cellStyle name="Normal 7 3" xfId="49" xr:uid="{62F12005-75B1-4664-87E7-4A4733F0B0EF}"/>
    <cellStyle name="Normal 7 4" xfId="50" xr:uid="{87E7D414-8CB5-4206-89E7-17620D9B7602}"/>
    <cellStyle name="Normal 8" xfId="32" xr:uid="{00000000-0005-0000-0000-00001C000000}"/>
    <cellStyle name="Normal 9" xfId="35" xr:uid="{00000000-0005-0000-0000-00001D000000}"/>
    <cellStyle name="Normal_2011 MTP - 2-4-09" xfId="20" xr:uid="{00000000-0005-0000-0000-00001E000000}"/>
    <cellStyle name="Normal_Period Analysis" xfId="29" xr:uid="{00000000-0005-0000-0000-00001F000000}"/>
    <cellStyle name="Normal_Sheet3" xfId="17" xr:uid="{00000000-0005-0000-0000-000020000000}"/>
    <cellStyle name="Percent" xfId="24" builtinId="5"/>
    <cellStyle name="Percent 2" xfId="3" xr:uid="{00000000-0005-0000-0000-000022000000}"/>
    <cellStyle name="Percent 2 2" xfId="21" xr:uid="{00000000-0005-0000-0000-000023000000}"/>
    <cellStyle name="Percent 2 3" xfId="33" xr:uid="{00000000-0005-0000-0000-000024000000}"/>
    <cellStyle name="Percent 3" xfId="15" xr:uid="{00000000-0005-0000-0000-000025000000}"/>
    <cellStyle name="Percent 3 2" xfId="47" xr:uid="{A6AE2F49-D7EE-49F9-B2E8-FAEC34CC4906}"/>
    <cellStyle name="Percent 4" xfId="22" xr:uid="{00000000-0005-0000-0000-000026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Debtor</a:t>
            </a:r>
            <a:r>
              <a:rPr lang="en-GB" baseline="0"/>
              <a:t> Payments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61956597477609"/>
          <c:y val="0.20770439580577224"/>
          <c:w val="0.78094442680953524"/>
          <c:h val="0.415534725551870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'[8]COT Schedule'!$A$30</c:f>
              <c:strCache>
                <c:ptCount val="1"/>
                <c:pt idx="0">
                  <c:v>Period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'[8]COT Schedule'!$B$29:$H$29</c:f>
              <c:strCache>
                <c:ptCount val="7"/>
                <c:pt idx="0">
                  <c:v>Q4-P12</c:v>
                </c:pt>
                <c:pt idx="1">
                  <c:v>Q1-P1</c:v>
                </c:pt>
                <c:pt idx="2">
                  <c:v>Q1-P2</c:v>
                </c:pt>
                <c:pt idx="3">
                  <c:v>Q1-P3</c:v>
                </c:pt>
                <c:pt idx="4">
                  <c:v>Q2-P4</c:v>
                </c:pt>
                <c:pt idx="5">
                  <c:v>Q2-P5</c:v>
                </c:pt>
                <c:pt idx="6">
                  <c:v>Q2-P6</c:v>
                </c:pt>
              </c:strCache>
            </c:strRef>
          </c:cat>
          <c:val>
            <c:numRef>
              <c:f>'[8]COT Schedule'!$B$30:$H$30</c:f>
              <c:numCache>
                <c:formatCode>General</c:formatCode>
                <c:ptCount val="7"/>
                <c:pt idx="0">
                  <c:v>-669870.19999999995</c:v>
                </c:pt>
                <c:pt idx="1">
                  <c:v>683834.68999999971</c:v>
                </c:pt>
                <c:pt idx="2">
                  <c:v>683834.68999999971</c:v>
                </c:pt>
                <c:pt idx="3">
                  <c:v>683834.68999999971</c:v>
                </c:pt>
                <c:pt idx="4">
                  <c:v>-37288.109999999971</c:v>
                </c:pt>
                <c:pt idx="5">
                  <c:v>-37288.109999999971</c:v>
                </c:pt>
                <c:pt idx="6">
                  <c:v>-37288.109999999971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C-4F84-9518-66BCCED374AD}"/>
            </c:ext>
          </c:extLst>
        </c:ser>
        <c:ser>
          <c:idx val="1"/>
          <c:order val="1"/>
          <c:tx>
            <c:strRef>
              <c:f>'[8]COT Schedule'!$A$31</c:f>
              <c:strCache>
                <c:ptCount val="1"/>
                <c:pt idx="0">
                  <c:v>Period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'[8]COT Schedule'!$B$29:$H$29</c:f>
              <c:strCache>
                <c:ptCount val="7"/>
                <c:pt idx="0">
                  <c:v>Q4-P12</c:v>
                </c:pt>
                <c:pt idx="1">
                  <c:v>Q1-P1</c:v>
                </c:pt>
                <c:pt idx="2">
                  <c:v>Q1-P2</c:v>
                </c:pt>
                <c:pt idx="3">
                  <c:v>Q1-P3</c:v>
                </c:pt>
                <c:pt idx="4">
                  <c:v>Q2-P4</c:v>
                </c:pt>
                <c:pt idx="5">
                  <c:v>Q2-P5</c:v>
                </c:pt>
                <c:pt idx="6">
                  <c:v>Q2-P6</c:v>
                </c:pt>
              </c:strCache>
            </c:strRef>
          </c:cat>
          <c:val>
            <c:numRef>
              <c:f>'[8]COT Schedule'!$B$31:$H$31</c:f>
              <c:numCache>
                <c:formatCode>General</c:formatCode>
                <c:ptCount val="7"/>
                <c:pt idx="0">
                  <c:v>-773928.30000000086</c:v>
                </c:pt>
                <c:pt idx="2">
                  <c:v>-160354.52000000005</c:v>
                </c:pt>
                <c:pt idx="3">
                  <c:v>-160354.52000000005</c:v>
                </c:pt>
                <c:pt idx="5">
                  <c:v>-160354.52000000005</c:v>
                </c:pt>
                <c:pt idx="6">
                  <c:v>-160354.52000000005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C-4F84-9518-66BCCED374AD}"/>
            </c:ext>
          </c:extLst>
        </c:ser>
        <c:ser>
          <c:idx val="2"/>
          <c:order val="2"/>
          <c:tx>
            <c:strRef>
              <c:f>'[8]COT Schedule'!$A$32</c:f>
              <c:strCache>
                <c:ptCount val="1"/>
                <c:pt idx="0">
                  <c:v>Period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'[8]COT Schedule'!$B$29:$H$29</c:f>
              <c:strCache>
                <c:ptCount val="7"/>
                <c:pt idx="0">
                  <c:v>Q4-P12</c:v>
                </c:pt>
                <c:pt idx="1">
                  <c:v>Q1-P1</c:v>
                </c:pt>
                <c:pt idx="2">
                  <c:v>Q1-P2</c:v>
                </c:pt>
                <c:pt idx="3">
                  <c:v>Q1-P3</c:v>
                </c:pt>
                <c:pt idx="4">
                  <c:v>Q2-P4</c:v>
                </c:pt>
                <c:pt idx="5">
                  <c:v>Q2-P5</c:v>
                </c:pt>
                <c:pt idx="6">
                  <c:v>Q2-P6</c:v>
                </c:pt>
              </c:strCache>
            </c:strRef>
          </c:cat>
          <c:val>
            <c:numRef>
              <c:f>'[8]COT Schedule'!$B$32:$H$32</c:f>
              <c:numCache>
                <c:formatCode>General</c:formatCode>
                <c:ptCount val="7"/>
                <c:pt idx="0">
                  <c:v>-377847.26999999996</c:v>
                </c:pt>
                <c:pt idx="3">
                  <c:v>414856.72000000009</c:v>
                </c:pt>
                <c:pt idx="6">
                  <c:v>382011.56999999995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DC-4F84-9518-66BCCED3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9215120"/>
        <c:axId val="1149216432"/>
      </c:barChart>
      <c:catAx>
        <c:axId val="11492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6432"/>
        <c:crosses val="autoZero"/>
        <c:auto val="1"/>
        <c:lblAlgn val="ctr"/>
        <c:lblOffset val="100"/>
        <c:noMultiLvlLbl val="0"/>
      </c:catAx>
      <c:valAx>
        <c:axId val="11492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Top 5 Aged Debtors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'[8]COT Schedule'!$B$17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'[8]COT Schedule'!$A$18:$A$22</c:f>
              <c:strCache>
                <c:ptCount val="5"/>
                <c:pt idx="0">
                  <c:v>PCC for South Wales</c:v>
                </c:pt>
                <c:pt idx="1">
                  <c:v>PCC for North Wales</c:v>
                </c:pt>
                <c:pt idx="2">
                  <c:v>City of London</c:v>
                </c:pt>
                <c:pt idx="3">
                  <c:v>Torfaen CBC</c:v>
                </c:pt>
                <c:pt idx="4">
                  <c:v>National Probation Service, SSCL</c:v>
                </c:pt>
              </c:strCache>
            </c:strRef>
          </c:cat>
          <c:val>
            <c:numRef>
              <c:f>'[8]COT Schedule'!$B$18:$B$22</c:f>
              <c:numCache>
                <c:formatCode>General</c:formatCode>
                <c:ptCount val="5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B7D-4060-8EB2-441FD297B3CA}"/>
            </c:ext>
          </c:extLst>
        </c:ser>
        <c:ser>
          <c:idx val="6"/>
          <c:order val="6"/>
          <c:tx>
            <c:strRef>
              <c:f>'[8]COT Schedule'!$L$17</c:f>
              <c:strCache>
                <c:ptCount val="1"/>
                <c:pt idx="0">
                  <c:v>Not Due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'[8]COT Schedule'!$A$18:$A$22</c:f>
              <c:strCache>
                <c:ptCount val="5"/>
                <c:pt idx="0">
                  <c:v>PCC for South Wales</c:v>
                </c:pt>
                <c:pt idx="1">
                  <c:v>PCC for North Wales</c:v>
                </c:pt>
                <c:pt idx="2">
                  <c:v>City of London</c:v>
                </c:pt>
                <c:pt idx="3">
                  <c:v>Torfaen CBC</c:v>
                </c:pt>
                <c:pt idx="4">
                  <c:v>National Probation Service, SSCL</c:v>
                </c:pt>
              </c:strCache>
            </c:strRef>
          </c:cat>
          <c:val>
            <c:numRef>
              <c:f>'[8]COT Schedule'!$L$18:$L$22</c:f>
              <c:numCache>
                <c:formatCode>General</c:formatCode>
                <c:ptCount val="5"/>
                <c:pt idx="0">
                  <c:v>587040.62</c:v>
                </c:pt>
                <c:pt idx="1">
                  <c:v>-188.21999999999389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7D-4060-8EB2-441FD297B3CA}"/>
            </c:ext>
          </c:extLst>
        </c:ser>
        <c:ser>
          <c:idx val="7"/>
          <c:order val="7"/>
          <c:tx>
            <c:strRef>
              <c:f>'[8]COT Schedule'!$M$17</c:f>
              <c:strCache>
                <c:ptCount val="1"/>
                <c:pt idx="0">
                  <c:v>0-1 Month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'[8]COT Schedule'!$A$18:$A$22</c:f>
              <c:strCache>
                <c:ptCount val="5"/>
                <c:pt idx="0">
                  <c:v>PCC for South Wales</c:v>
                </c:pt>
                <c:pt idx="1">
                  <c:v>PCC for North Wales</c:v>
                </c:pt>
                <c:pt idx="2">
                  <c:v>City of London</c:v>
                </c:pt>
                <c:pt idx="3">
                  <c:v>Torfaen CBC</c:v>
                </c:pt>
                <c:pt idx="4">
                  <c:v>National Probation Service, SSCL</c:v>
                </c:pt>
              </c:strCache>
            </c:strRef>
          </c:cat>
          <c:val>
            <c:numRef>
              <c:f>'[8]COT Schedule'!$M$18:$M$22</c:f>
              <c:numCache>
                <c:formatCode>General</c:formatCode>
                <c:ptCount val="5"/>
                <c:pt idx="0">
                  <c:v>0</c:v>
                </c:pt>
                <c:pt idx="1">
                  <c:v>71526.09</c:v>
                </c:pt>
                <c:pt idx="2">
                  <c:v>0</c:v>
                </c:pt>
                <c:pt idx="3">
                  <c:v>0</c:v>
                </c:pt>
                <c:pt idx="4">
                  <c:v>16500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7D-4060-8EB2-441FD297B3CA}"/>
            </c:ext>
          </c:extLst>
        </c:ser>
        <c:ser>
          <c:idx val="8"/>
          <c:order val="8"/>
          <c:tx>
            <c:strRef>
              <c:f>'[8]COT Schedule'!$N$17</c:f>
              <c:strCache>
                <c:ptCount val="1"/>
                <c:pt idx="0">
                  <c:v>1-3 Months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'[8]COT Schedule'!$A$18:$A$22</c:f>
              <c:strCache>
                <c:ptCount val="5"/>
                <c:pt idx="0">
                  <c:v>PCC for South Wales</c:v>
                </c:pt>
                <c:pt idx="1">
                  <c:v>PCC for North Wales</c:v>
                </c:pt>
                <c:pt idx="2">
                  <c:v>City of London</c:v>
                </c:pt>
                <c:pt idx="3">
                  <c:v>Torfaen CBC</c:v>
                </c:pt>
                <c:pt idx="4">
                  <c:v>National Probation Service, SSCL</c:v>
                </c:pt>
              </c:strCache>
            </c:strRef>
          </c:cat>
          <c:val>
            <c:numRef>
              <c:f>'[8]COT Schedule'!$N$18:$N$22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7D-4060-8EB2-441FD297B3CA}"/>
            </c:ext>
          </c:extLst>
        </c:ser>
        <c:ser>
          <c:idx val="9"/>
          <c:order val="9"/>
          <c:tx>
            <c:strRef>
              <c:f>'[8]COT Schedule'!$O$17</c:f>
              <c:strCache>
                <c:ptCount val="1"/>
                <c:pt idx="0">
                  <c:v>3-6  Months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'[8]COT Schedule'!$A$18:$A$22</c:f>
              <c:strCache>
                <c:ptCount val="5"/>
                <c:pt idx="0">
                  <c:v>PCC for South Wales</c:v>
                </c:pt>
                <c:pt idx="1">
                  <c:v>PCC for North Wales</c:v>
                </c:pt>
                <c:pt idx="2">
                  <c:v>City of London</c:v>
                </c:pt>
                <c:pt idx="3">
                  <c:v>Torfaen CBC</c:v>
                </c:pt>
                <c:pt idx="4">
                  <c:v>National Probation Service, SSCL</c:v>
                </c:pt>
              </c:strCache>
            </c:strRef>
          </c:cat>
          <c:val>
            <c:numRef>
              <c:f>'[8]COT Schedule'!$O$18:$O$22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28203.35</c:v>
                </c:pt>
                <c:pt idx="3">
                  <c:v>18289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7D-4060-8EB2-441FD297B3CA}"/>
            </c:ext>
          </c:extLst>
        </c:ser>
        <c:ser>
          <c:idx val="10"/>
          <c:order val="10"/>
          <c:tx>
            <c:strRef>
              <c:f>'[8]COT Schedule'!$P$17</c:f>
              <c:strCache>
                <c:ptCount val="1"/>
                <c:pt idx="0">
                  <c:v>6-12 Months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B7D-4060-8EB2-441FD297B3CA}"/>
              </c:ext>
            </c:extLst>
          </c:dPt>
          <c:cat>
            <c:strRef>
              <c:f>'[8]COT Schedule'!$A$18:$A$22</c:f>
              <c:strCache>
                <c:ptCount val="5"/>
                <c:pt idx="0">
                  <c:v>PCC for South Wales</c:v>
                </c:pt>
                <c:pt idx="1">
                  <c:v>PCC for North Wales</c:v>
                </c:pt>
                <c:pt idx="2">
                  <c:v>City of London</c:v>
                </c:pt>
                <c:pt idx="3">
                  <c:v>Torfaen CBC</c:v>
                </c:pt>
                <c:pt idx="4">
                  <c:v>National Probation Service, SSCL</c:v>
                </c:pt>
              </c:strCache>
            </c:strRef>
          </c:cat>
          <c:val>
            <c:numRef>
              <c:f>'[8]COT Schedule'!$P$18:$P$22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B7D-4060-8EB2-441FD297B3CA}"/>
            </c:ext>
          </c:extLst>
        </c:ser>
        <c:ser>
          <c:idx val="11"/>
          <c:order val="11"/>
          <c:tx>
            <c:strRef>
              <c:f>'[8]COT Schedule'!$Q$17</c:f>
              <c:strCache>
                <c:ptCount val="1"/>
                <c:pt idx="0">
                  <c:v>&gt; 12 Months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'[8]COT Schedule'!$A$18:$A$22</c:f>
              <c:strCache>
                <c:ptCount val="5"/>
                <c:pt idx="0">
                  <c:v>PCC for South Wales</c:v>
                </c:pt>
                <c:pt idx="1">
                  <c:v>PCC for North Wales</c:v>
                </c:pt>
                <c:pt idx="2">
                  <c:v>City of London</c:v>
                </c:pt>
                <c:pt idx="3">
                  <c:v>Torfaen CBC</c:v>
                </c:pt>
                <c:pt idx="4">
                  <c:v>National Probation Service, SSCL</c:v>
                </c:pt>
              </c:strCache>
            </c:strRef>
          </c:cat>
          <c:val>
            <c:numRef>
              <c:f>'[8]COT Schedule'!$Q$18:$Q$22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5081.01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B7D-4060-8EB2-441FD297B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9215120"/>
        <c:axId val="114921643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'[8]COT Schedule'!$D$17</c15:sqref>
                        </c15:formulaRef>
                      </c:ext>
                    </c:extLst>
                    <c:strCache>
                      <c:ptCount val="1"/>
                      <c:pt idx="0">
                        <c:v>O/S Amount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'[8]COT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South Wales</c:v>
                      </c:pt>
                      <c:pt idx="1">
                        <c:v>PCC for North Wales</c:v>
                      </c:pt>
                      <c:pt idx="2">
                        <c:v>City of London</c:v>
                      </c:pt>
                      <c:pt idx="3">
                        <c:v>Torfaen CBC</c:v>
                      </c:pt>
                      <c:pt idx="4">
                        <c:v>National Probation Service, SSCL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'[8]COT Schedule'!$D$18:$D$22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587040.62</c:v>
                      </c:pt>
                      <c:pt idx="1">
                        <c:v>71337.87</c:v>
                      </c:pt>
                      <c:pt idx="2">
                        <c:v>28203.35</c:v>
                      </c:pt>
                      <c:pt idx="3">
                        <c:v>23370.010000000002</c:v>
                      </c:pt>
                      <c:pt idx="4">
                        <c:v>16500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7B7D-4060-8EB2-441FD297B3C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Schedule'!$E$17</c15:sqref>
                        </c15:formulaRef>
                      </c:ext>
                    </c:extLst>
                    <c:strCache>
                      <c:ptCount val="1"/>
                      <c:pt idx="0">
                        <c:v>No of Invoices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South Wales</c:v>
                      </c:pt>
                      <c:pt idx="1">
                        <c:v>PCC for North Wales</c:v>
                      </c:pt>
                      <c:pt idx="2">
                        <c:v>City of London</c:v>
                      </c:pt>
                      <c:pt idx="3">
                        <c:v>Torfaen CBC</c:v>
                      </c:pt>
                      <c:pt idx="4">
                        <c:v>National Probation Service, SSCL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Schedule'!$E$18:$E$22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4</c:v>
                      </c:pt>
                      <c:pt idx="1">
                        <c:v>4</c:v>
                      </c:pt>
                      <c:pt idx="2">
                        <c:v>1</c:v>
                      </c:pt>
                      <c:pt idx="3">
                        <c:v>3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B7D-4060-8EB2-441FD297B3C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Schedule'!$F$17</c15:sqref>
                        </c15:formulaRef>
                      </c:ext>
                    </c:extLst>
                    <c:strCache>
                      <c:ptCount val="1"/>
                      <c:pt idx="0">
                        <c:v>% of O/S £ total Invoices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South Wales</c:v>
                      </c:pt>
                      <c:pt idx="1">
                        <c:v>PCC for North Wales</c:v>
                      </c:pt>
                      <c:pt idx="2">
                        <c:v>City of London</c:v>
                      </c:pt>
                      <c:pt idx="3">
                        <c:v>Torfaen CBC</c:v>
                      </c:pt>
                      <c:pt idx="4">
                        <c:v>National Probation Service, SSCL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Schedule'!$F$18:$F$22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0.65680269492896393</c:v>
                      </c:pt>
                      <c:pt idx="1">
                        <c:v>7.9815439801239119E-2</c:v>
                      </c:pt>
                      <c:pt idx="2">
                        <c:v>3.1554948081829147E-2</c:v>
                      </c:pt>
                      <c:pt idx="3">
                        <c:v>2.614722904271401E-2</c:v>
                      </c:pt>
                      <c:pt idx="4">
                        <c:v>1.8460808497933082E-2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B7D-4060-8EB2-441FD297B3C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Schedule'!$G$17</c15:sqref>
                        </c15:formulaRef>
                      </c:ext>
                    </c:extLst>
                    <c:strCache>
                      <c:ptCount val="1"/>
                      <c:pt idx="0">
                        <c:v>% of O/S # total Invoices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South Wales</c:v>
                      </c:pt>
                      <c:pt idx="1">
                        <c:v>PCC for North Wales</c:v>
                      </c:pt>
                      <c:pt idx="2">
                        <c:v>City of London</c:v>
                      </c:pt>
                      <c:pt idx="3">
                        <c:v>Torfaen CBC</c:v>
                      </c:pt>
                      <c:pt idx="4">
                        <c:v>National Probation Service, SSCL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Schedule'!$G$18:$G$22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3.2520325203252036E-2</c:v>
                      </c:pt>
                      <c:pt idx="1">
                        <c:v>3.2520325203252036E-2</c:v>
                      </c:pt>
                      <c:pt idx="2">
                        <c:v>8.130081300813009E-3</c:v>
                      </c:pt>
                      <c:pt idx="3">
                        <c:v>2.4390243902439025E-2</c:v>
                      </c:pt>
                      <c:pt idx="4">
                        <c:v>8.130081300813009E-3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B7D-4060-8EB2-441FD297B3C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Schedule'!$K$17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South Wales</c:v>
                      </c:pt>
                      <c:pt idx="1">
                        <c:v>PCC for North Wales</c:v>
                      </c:pt>
                      <c:pt idx="2">
                        <c:v>City of London</c:v>
                      </c:pt>
                      <c:pt idx="3">
                        <c:v>Torfaen CBC</c:v>
                      </c:pt>
                      <c:pt idx="4">
                        <c:v>National Probation Service, SSCL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Schedule'!$K$18:$K$22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7B7D-4060-8EB2-441FD297B3CA}"/>
                  </c:ext>
                </c:extLst>
              </c15:ser>
            </c15:filteredBarSeries>
          </c:ext>
        </c:extLst>
      </c:barChart>
      <c:catAx>
        <c:axId val="11492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6432"/>
        <c:crosses val="autoZero"/>
        <c:auto val="1"/>
        <c:lblAlgn val="ctr"/>
        <c:lblOffset val="100"/>
        <c:noMultiLvlLbl val="0"/>
      </c:catAx>
      <c:valAx>
        <c:axId val="11492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Aged</a:t>
            </a:r>
            <a:r>
              <a:rPr lang="en-GB" baseline="0"/>
              <a:t> Debtors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'[8]COT Schedule'!$A$7</c:f>
              <c:strCache>
                <c:ptCount val="1"/>
                <c:pt idx="0">
                  <c:v>Not Due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'[8]COT Schedule'!$B$6:$H$6</c:f>
              <c:strCache>
                <c:ptCount val="7"/>
                <c:pt idx="0">
                  <c:v>Q4 P12</c:v>
                </c:pt>
                <c:pt idx="1">
                  <c:v>Q1 P1</c:v>
                </c:pt>
                <c:pt idx="2">
                  <c:v>Q1 P2</c:v>
                </c:pt>
                <c:pt idx="3">
                  <c:v>Q1 P3</c:v>
                </c:pt>
                <c:pt idx="4">
                  <c:v>Q2 P4</c:v>
                </c:pt>
                <c:pt idx="5">
                  <c:v>Q2 P5</c:v>
                </c:pt>
                <c:pt idx="6">
                  <c:v>Q2 P6</c:v>
                </c:pt>
              </c:strCache>
            </c:strRef>
          </c:cat>
          <c:val>
            <c:numRef>
              <c:f>'[8]COT Schedule'!$B$7:$H$7</c:f>
              <c:numCache>
                <c:formatCode>General</c:formatCode>
                <c:ptCount val="7"/>
                <c:pt idx="0">
                  <c:v>263112.55999999994</c:v>
                </c:pt>
                <c:pt idx="1">
                  <c:v>846665.56</c:v>
                </c:pt>
                <c:pt idx="2">
                  <c:v>376298.36</c:v>
                </c:pt>
                <c:pt idx="3">
                  <c:v>711269.11</c:v>
                </c:pt>
                <c:pt idx="4">
                  <c:v>462999.35000000009</c:v>
                </c:pt>
                <c:pt idx="5">
                  <c:v>223678.98</c:v>
                </c:pt>
                <c:pt idx="6">
                  <c:v>659962.43999999983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DB-4F8E-9CB7-203A4A28F984}"/>
            </c:ext>
          </c:extLst>
        </c:ser>
        <c:ser>
          <c:idx val="1"/>
          <c:order val="1"/>
          <c:tx>
            <c:strRef>
              <c:f>'[8]COT Schedule'!$A$8</c:f>
              <c:strCache>
                <c:ptCount val="1"/>
                <c:pt idx="0">
                  <c:v>0-1 Month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'[8]COT Schedule'!$B$6:$H$6</c:f>
              <c:strCache>
                <c:ptCount val="7"/>
                <c:pt idx="0">
                  <c:v>Q4 P12</c:v>
                </c:pt>
                <c:pt idx="1">
                  <c:v>Q1 P1</c:v>
                </c:pt>
                <c:pt idx="2">
                  <c:v>Q1 P2</c:v>
                </c:pt>
                <c:pt idx="3">
                  <c:v>Q1 P3</c:v>
                </c:pt>
                <c:pt idx="4">
                  <c:v>Q2 P4</c:v>
                </c:pt>
                <c:pt idx="5">
                  <c:v>Q2 P5</c:v>
                </c:pt>
                <c:pt idx="6">
                  <c:v>Q2 P6</c:v>
                </c:pt>
              </c:strCache>
            </c:strRef>
          </c:cat>
          <c:val>
            <c:numRef>
              <c:f>'[8]COT Schedule'!$B$8:$H$8</c:f>
              <c:numCache>
                <c:formatCode>General</c:formatCode>
                <c:ptCount val="7"/>
                <c:pt idx="0">
                  <c:v>7540.1</c:v>
                </c:pt>
                <c:pt idx="1">
                  <c:v>101213.69000000003</c:v>
                </c:pt>
                <c:pt idx="2">
                  <c:v>330197.18999999994</c:v>
                </c:pt>
                <c:pt idx="3">
                  <c:v>220439.21</c:v>
                </c:pt>
                <c:pt idx="4">
                  <c:v>575472.19999999995</c:v>
                </c:pt>
                <c:pt idx="5">
                  <c:v>102019.57</c:v>
                </c:pt>
                <c:pt idx="6">
                  <c:v>68638.570000000007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B-4F8E-9CB7-203A4A28F984}"/>
            </c:ext>
          </c:extLst>
        </c:ser>
        <c:ser>
          <c:idx val="2"/>
          <c:order val="2"/>
          <c:tx>
            <c:strRef>
              <c:f>'[8]COT Schedule'!$A$9</c:f>
              <c:strCache>
                <c:ptCount val="1"/>
                <c:pt idx="0">
                  <c:v>1-3 Months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'[8]COT Schedule'!$B$6:$H$6</c:f>
              <c:strCache>
                <c:ptCount val="7"/>
                <c:pt idx="0">
                  <c:v>Q4 P12</c:v>
                </c:pt>
                <c:pt idx="1">
                  <c:v>Q1 P1</c:v>
                </c:pt>
                <c:pt idx="2">
                  <c:v>Q1 P2</c:v>
                </c:pt>
                <c:pt idx="3">
                  <c:v>Q1 P3</c:v>
                </c:pt>
                <c:pt idx="4">
                  <c:v>Q2 P4</c:v>
                </c:pt>
                <c:pt idx="5">
                  <c:v>Q2 P5</c:v>
                </c:pt>
                <c:pt idx="6">
                  <c:v>Q2 P6</c:v>
                </c:pt>
              </c:strCache>
            </c:strRef>
          </c:cat>
          <c:val>
            <c:numRef>
              <c:f>'[8]COT Schedule'!$B$9:$H$9</c:f>
              <c:numCache>
                <c:formatCode>General</c:formatCode>
                <c:ptCount val="7"/>
                <c:pt idx="0">
                  <c:v>6868.82</c:v>
                </c:pt>
                <c:pt idx="1">
                  <c:v>10872.770000000002</c:v>
                </c:pt>
                <c:pt idx="2">
                  <c:v>88127.920000000013</c:v>
                </c:pt>
                <c:pt idx="3">
                  <c:v>269065.48</c:v>
                </c:pt>
                <c:pt idx="4">
                  <c:v>119471.42</c:v>
                </c:pt>
                <c:pt idx="5">
                  <c:v>73387.14</c:v>
                </c:pt>
                <c:pt idx="6">
                  <c:v>65875.45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DB-4F8E-9CB7-203A4A28F984}"/>
            </c:ext>
          </c:extLst>
        </c:ser>
        <c:ser>
          <c:idx val="3"/>
          <c:order val="3"/>
          <c:tx>
            <c:strRef>
              <c:f>'[8]COT Schedule'!$A$10</c:f>
              <c:strCache>
                <c:ptCount val="1"/>
                <c:pt idx="0">
                  <c:v>3-6  Months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'[8]COT Schedule'!$B$6:$H$6</c:f>
              <c:strCache>
                <c:ptCount val="7"/>
                <c:pt idx="0">
                  <c:v>Q4 P12</c:v>
                </c:pt>
                <c:pt idx="1">
                  <c:v>Q1 P1</c:v>
                </c:pt>
                <c:pt idx="2">
                  <c:v>Q1 P2</c:v>
                </c:pt>
                <c:pt idx="3">
                  <c:v>Q1 P3</c:v>
                </c:pt>
                <c:pt idx="4">
                  <c:v>Q2 P4</c:v>
                </c:pt>
                <c:pt idx="5">
                  <c:v>Q2 P5</c:v>
                </c:pt>
                <c:pt idx="6">
                  <c:v>Q2 P6</c:v>
                </c:pt>
              </c:strCache>
            </c:strRef>
          </c:cat>
          <c:val>
            <c:numRef>
              <c:f>'[8]COT Schedule'!$B$10:$H$10</c:f>
              <c:numCache>
                <c:formatCode>General</c:formatCode>
                <c:ptCount val="7"/>
                <c:pt idx="0">
                  <c:v>3150.69</c:v>
                </c:pt>
                <c:pt idx="1">
                  <c:v>6186.84</c:v>
                </c:pt>
                <c:pt idx="2">
                  <c:v>9043.1200000000008</c:v>
                </c:pt>
                <c:pt idx="3">
                  <c:v>12581.210000000001</c:v>
                </c:pt>
                <c:pt idx="4">
                  <c:v>37837.990000000005</c:v>
                </c:pt>
                <c:pt idx="5">
                  <c:v>64375.349999999991</c:v>
                </c:pt>
                <c:pt idx="6">
                  <c:v>49187.76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DB-4F8E-9CB7-203A4A28F984}"/>
            </c:ext>
          </c:extLst>
        </c:ser>
        <c:ser>
          <c:idx val="4"/>
          <c:order val="4"/>
          <c:tx>
            <c:strRef>
              <c:f>'[8]COT Schedule'!$A$11</c:f>
              <c:strCache>
                <c:ptCount val="1"/>
                <c:pt idx="0">
                  <c:v>6-12 Months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'[8]COT Schedule'!$B$6:$H$6</c:f>
              <c:strCache>
                <c:ptCount val="7"/>
                <c:pt idx="0">
                  <c:v>Q4 P12</c:v>
                </c:pt>
                <c:pt idx="1">
                  <c:v>Q1 P1</c:v>
                </c:pt>
                <c:pt idx="2">
                  <c:v>Q1 P2</c:v>
                </c:pt>
                <c:pt idx="3">
                  <c:v>Q1 P3</c:v>
                </c:pt>
                <c:pt idx="4">
                  <c:v>Q2 P4</c:v>
                </c:pt>
                <c:pt idx="5">
                  <c:v>Q2 P5</c:v>
                </c:pt>
                <c:pt idx="6">
                  <c:v>Q2 P6</c:v>
                </c:pt>
              </c:strCache>
            </c:strRef>
          </c:cat>
          <c:val>
            <c:numRef>
              <c:f>'[8]COT Schedule'!$B$11:$H$11</c:f>
              <c:numCache>
                <c:formatCode>General</c:formatCode>
                <c:ptCount val="7"/>
                <c:pt idx="0">
                  <c:v>28391.43</c:v>
                </c:pt>
                <c:pt idx="1">
                  <c:v>25594.03</c:v>
                </c:pt>
                <c:pt idx="2">
                  <c:v>26407.379999999994</c:v>
                </c:pt>
                <c:pt idx="3">
                  <c:v>29175.679999999993</c:v>
                </c:pt>
                <c:pt idx="4">
                  <c:v>9461.6200000000008</c:v>
                </c:pt>
                <c:pt idx="5">
                  <c:v>10019.51</c:v>
                </c:pt>
                <c:pt idx="6">
                  <c:v>14631.900000000001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DB-4F8E-9CB7-203A4A28F984}"/>
            </c:ext>
          </c:extLst>
        </c:ser>
        <c:ser>
          <c:idx val="5"/>
          <c:order val="5"/>
          <c:tx>
            <c:strRef>
              <c:f>'[8]COT Schedule'!$A$12</c:f>
              <c:strCache>
                <c:ptCount val="1"/>
                <c:pt idx="0">
                  <c:v>&gt; 12 Months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'[8]COT Schedule'!$B$6:$H$6</c:f>
              <c:strCache>
                <c:ptCount val="7"/>
                <c:pt idx="0">
                  <c:v>Q4 P12</c:v>
                </c:pt>
                <c:pt idx="1">
                  <c:v>Q1 P1</c:v>
                </c:pt>
                <c:pt idx="2">
                  <c:v>Q1 P2</c:v>
                </c:pt>
                <c:pt idx="3">
                  <c:v>Q1 P3</c:v>
                </c:pt>
                <c:pt idx="4">
                  <c:v>Q2 P4</c:v>
                </c:pt>
                <c:pt idx="5">
                  <c:v>Q2 P5</c:v>
                </c:pt>
                <c:pt idx="6">
                  <c:v>Q2 P6</c:v>
                </c:pt>
              </c:strCache>
            </c:strRef>
          </c:cat>
          <c:val>
            <c:numRef>
              <c:f>'[8]COT Schedule'!$B$12:$H$12</c:f>
              <c:numCache>
                <c:formatCode>General</c:formatCode>
                <c:ptCount val="7"/>
                <c:pt idx="0">
                  <c:v>30398.639999999999</c:v>
                </c:pt>
                <c:pt idx="1">
                  <c:v>32764.04</c:v>
                </c:pt>
                <c:pt idx="2">
                  <c:v>32868.44</c:v>
                </c:pt>
                <c:pt idx="3">
                  <c:v>35268.44</c:v>
                </c:pt>
                <c:pt idx="4">
                  <c:v>35268.44</c:v>
                </c:pt>
                <c:pt idx="5">
                  <c:v>38293.22</c:v>
                </c:pt>
                <c:pt idx="6">
                  <c:v>35489.22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DB-4F8E-9CB7-203A4A28F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3421416"/>
        <c:axId val="883425352"/>
      </c:lineChart>
      <c:catAx>
        <c:axId val="88342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425352"/>
        <c:crosses val="autoZero"/>
        <c:auto val="1"/>
        <c:lblAlgn val="ctr"/>
        <c:lblOffset val="100"/>
        <c:noMultiLvlLbl val="0"/>
      </c:catAx>
      <c:valAx>
        <c:axId val="88342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42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20</xdr:col>
      <xdr:colOff>143910</xdr:colOff>
      <xdr:row>29</xdr:row>
      <xdr:rowOff>166451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42577E0-6D4F-76F1-34F9-EE6B59994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42208"/>
          <a:ext cx="12736702" cy="49536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815973</xdr:colOff>
      <xdr:row>24</xdr:row>
      <xdr:rowOff>82548</xdr:rowOff>
    </xdr:from>
    <xdr:to>
      <xdr:col>16</xdr:col>
      <xdr:colOff>380999</xdr:colOff>
      <xdr:row>37</xdr:row>
      <xdr:rowOff>105833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8653257-4CD3-4017-B0BB-FDC6AB103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26</xdr:col>
      <xdr:colOff>152400</xdr:colOff>
      <xdr:row>26</xdr:row>
      <xdr:rowOff>12700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8EBE23A-9758-4427-8B70-9E36F0CBDC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286170</xdr:colOff>
      <xdr:row>0</xdr:row>
      <xdr:rowOff>49320</xdr:rowOff>
    </xdr:from>
    <xdr:to>
      <xdr:col>16</xdr:col>
      <xdr:colOff>761999</xdr:colOff>
      <xdr:row>14</xdr:row>
      <xdr:rowOff>42334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E5EC414-8C21-4E03-967A-A883AEC9F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Support/Finance/MANACC/Accounts%20By%20Year/Accnts2020/Month%209/COT/Qtr3%20AR%20inform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Business%20Support/Finance/MANACC/Accounts%20By%20Year/Accnts2020/Month%209/COT/Qtr3%20AR%20inform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GwentGovernance/Finance%20Reporting/Draft%20TB%20source%20260421%20Q4-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GwentGovernance/Finance%20Reporting/Management%20Report%202021-22%20template%202505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GwentGovernance/Finance%20Reporting/Creditors%20Draft%20report%20for%20KPI%202021-22%20140621%20App3c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Man%20Acc/Q2%202023%20-%20Monthly%20Income%20&amp;%20Expenditure%20Report%20by%20Subjective%20Mth6%20Sep-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GwentGovernance/Finance%20Reporting/Debtors%20report%20for%20KPI%20Sept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 Schedule"/>
      <sheetName val="Aged Debt Report"/>
      <sheetName val="Period Analysis"/>
      <sheetName val="Qtr3 Payment Analysis"/>
      <sheetName val="Write Off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 Schedule"/>
      <sheetName val="Aged Debt Report"/>
      <sheetName val="Period Analysis"/>
      <sheetName val="Qtr3 Payment Analysis"/>
      <sheetName val="Write Off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v act report"/>
      <sheetName val="Acc &amp; CC Extract"/>
      <sheetName val="Standard Report Format"/>
      <sheetName val="account"/>
      <sheetName val="cost centre"/>
      <sheetName val="draft pivot (costcentre)"/>
      <sheetName val="draft pivot (PYR)"/>
      <sheetName val="draft report 13 mos Mar20 PYR"/>
      <sheetName val="draft report 14 mos Mar21"/>
      <sheetName val="Summary Charts"/>
      <sheetName val="Summary chart v2"/>
      <sheetName val="draft pivot"/>
      <sheetName val="draft pivot (BP)"/>
      <sheetName val="draft pivot (BH)"/>
      <sheetName val="summary report"/>
      <sheetName val="summary report (CC)"/>
      <sheetName val="summary report (BP)"/>
      <sheetName val="summary report (BH)"/>
      <sheetName val="draft report 13 mos Mar21"/>
      <sheetName val="TB"/>
      <sheetName val="draft report 9 mos Dec20"/>
      <sheetName val="account summation-MC"/>
      <sheetName val="cost centre summation-beat budg"/>
      <sheetName val="DeptDIV"/>
      <sheetName val="Budget Book"/>
      <sheetName val="no cost centre DOA limit"/>
      <sheetName val="nk account numb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to Meeting"/>
      <sheetName val="Pivot for Variance"/>
      <sheetName val="Contents &amp; Prep"/>
      <sheetName val="account + period search"/>
      <sheetName val="pivot for Charts"/>
      <sheetName val="Summary Charts"/>
      <sheetName val="summary report"/>
      <sheetName val="Summary Report 1st"/>
      <sheetName val="summary report 1st CC"/>
      <sheetName val="summary report 1st DCC"/>
      <sheetName val="summary report 1st ACC"/>
      <sheetName val="summary report 1st ACOR"/>
      <sheetName val="summary report 1st PCC"/>
      <sheetName val="Div Report"/>
      <sheetName val="Div Report Central Budget-Chief"/>
      <sheetName val="Div Rep Central Local Area Polc"/>
      <sheetName val="Div Rep Chief Off Team"/>
      <sheetName val="Div Rep COT-Collab"/>
      <sheetName val="Div Rep Citz in Policing"/>
      <sheetName val="Div Rep Collaboration"/>
      <sheetName val="Div Rep Corp Services"/>
      <sheetName val="Div Rep Criminal Justice"/>
      <sheetName val="Div Rep LPA East"/>
      <sheetName val="Div Rep Estates"/>
      <sheetName val="Div Rep Ops Support"/>
      <sheetName val="Div Rep People Services"/>
      <sheetName val="Div Rep Protective Services"/>
      <sheetName val="Div Rep Stat, Perf &amp; Change"/>
      <sheetName val="Div Rep LPA West"/>
      <sheetName val="Div Rep PCC"/>
      <sheetName val="Div Rep Resource Directorate"/>
      <sheetName val="Business Partner"/>
      <sheetName val="Business Partner Har Ping Boey"/>
      <sheetName val="Business Partner Jackie Glossop"/>
      <sheetName val="Business Partner Rebecca Jones"/>
      <sheetName val="Business Partner Rose Davies"/>
      <sheetName val="Business Partner Simon Hodge"/>
      <sheetName val="Business Partner Tina Reid"/>
      <sheetName val="Business Partner Matthew Coe"/>
      <sheetName val="Business Partr Heidi McKendrick"/>
      <sheetName val="Business Partr Yasir Muhammad"/>
      <sheetName val="Budget Holder"/>
      <sheetName val="Budget Holder Amanda Blakeman"/>
      <sheetName val="Budget Holder Chief Constable"/>
      <sheetName val="Budget Holder Amanda Thomas"/>
      <sheetName val="Budget Holder Mark Hobrough"/>
      <sheetName val="Budget Holder Tom Harding"/>
      <sheetName val="Budget Holder David Broadway"/>
      <sheetName val="Budget Holder Nicola Brain"/>
      <sheetName val="Budget Holder Andrew Williams"/>
      <sheetName val="Budget Holder Karen Thomas"/>
      <sheetName val="Budget Holder Kieran McHugh"/>
      <sheetName val="Budget Holder Nigel Stephens"/>
      <sheetName val="Budget Holder Glyn Fernquest"/>
      <sheetName val="Budget Holder J Glossop- Collab"/>
      <sheetName val="pivot checktotal"/>
      <sheetName val="DATA source Curmos 2021-22"/>
      <sheetName val="DATA source Primos 2021-22"/>
      <sheetName val="Budget Loaded"/>
      <sheetName val="budget book"/>
      <sheetName val="Reforecast"/>
      <sheetName val="GRNI accrual"/>
      <sheetName val="PO Hard Accrual"/>
      <sheetName val="TB"/>
      <sheetName val="account"/>
      <sheetName val="cost centre"/>
      <sheetName val="BH appro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to Meeting"/>
      <sheetName val="App3c Analysis"/>
      <sheetName val="Top 5 Creditors Pivot"/>
      <sheetName val="Ageing Data-P2-21"/>
      <sheetName val="PO &amp; Av days data-P2-21"/>
      <sheetName val="Ageing Data-P1-21"/>
      <sheetName val="PO &amp; Av days data-P1-21"/>
      <sheetName val="creditor days BW report"/>
      <sheetName val="Q4 Ageing Data BW Report"/>
      <sheetName val="Q3 Ageing Data"/>
      <sheetName val="Q2 Ageing Data BW Report"/>
      <sheetName val="Q1 Ageing Data BW Report"/>
      <sheetName val="Lookup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options"/>
      <sheetName val="_control"/>
      <sheetName val="Income &amp; Expenditure"/>
      <sheetName val="Income &amp; Expenditure Exc MI&amp;T"/>
      <sheetName val="Sheet2"/>
      <sheetName val="15133"/>
      <sheetName val="Income &amp; Expenditure Item9"/>
      <sheetName val="Income &amp; Expenditure Item10"/>
      <sheetName val="TB MonRep"/>
    </sheetNames>
    <sheetDataSet>
      <sheetData sheetId="0"/>
      <sheetData sheetId="1"/>
      <sheetData sheetId="2"/>
      <sheetData sheetId="3">
        <row r="457">
          <cell r="T457">
            <v>-6752190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eting Notes"/>
      <sheetName val="COT Schedule"/>
      <sheetName val="Payments BW 23-24"/>
      <sheetName val="Sheet1"/>
      <sheetName val="Sheet2"/>
      <sheetName val="Sheet3"/>
      <sheetName val="Sheet4"/>
      <sheetName val="Sheet5"/>
      <sheetName val="Sheet6"/>
      <sheetName val="Debtor Pivot CurPer 2023-24"/>
      <sheetName val="P6 21-22 Aged Debtors"/>
      <sheetName val="P6 21-22 Debtors Detail"/>
      <sheetName val="P6 23-24 Debtors Detail"/>
      <sheetName val="P5 23-24 Debtors Detail"/>
      <sheetName val="P4 23-24 Debtors Detail"/>
      <sheetName val="P3 23-24 Debtors Detail"/>
      <sheetName val="P2 23-24 Debtors Detail"/>
      <sheetName val="P1 23-24 Debtors Detail"/>
      <sheetName val="P12 22-23 Debtors Detail"/>
      <sheetName val="P11 22-23 Debtors Detail"/>
      <sheetName val="P10 22-23 Debtors Detail"/>
      <sheetName val="P9 22-23 Debtors Detail"/>
      <sheetName val="P6 23-24 Aged Debtors"/>
      <sheetName val="P5 23-24 Aged Debtors"/>
      <sheetName val="P4 23-24 Aged Debtors"/>
      <sheetName val="P3 23-24 Aged Debtors"/>
      <sheetName val="P2 23-24 Aged Debtors "/>
      <sheetName val="P1 23-24 Aged Debtors "/>
      <sheetName val="P12 22-23 Aged Debtors  (2)"/>
      <sheetName val="P11 22-23 Aged Debtors "/>
      <sheetName val="P10 22-23 Aged Debtors"/>
      <sheetName val="P9 22-23 Aged Debtors"/>
      <sheetName val="Aged Debtors Summ Report BW"/>
      <sheetName val="Debtor Pivot P1-12 2020-21"/>
      <sheetName val="Payments BW 2020-21"/>
      <sheetName val="Qtr3 Payment Analysis"/>
      <sheetName val="Qtr2 Payment Analysis"/>
      <sheetName val="Qtr1 Payment Analysis"/>
      <sheetName val="Q4 Aged Debtors Detail BW"/>
      <sheetName val="Q3 Aged Debtors Detail BW"/>
      <sheetName val="Q2 Aged Debtors Detail BW"/>
      <sheetName val="Q1 Aged Debtors Detail BW"/>
    </sheetNames>
    <sheetDataSet>
      <sheetData sheetId="0"/>
      <sheetData sheetId="1">
        <row r="6">
          <cell r="B6" t="str">
            <v>Q4 P12</v>
          </cell>
          <cell r="C6" t="str">
            <v>Q1 P1</v>
          </cell>
          <cell r="D6" t="str">
            <v>Q1 P2</v>
          </cell>
          <cell r="E6" t="str">
            <v>Q1 P3</v>
          </cell>
          <cell r="F6" t="str">
            <v>Q2 P4</v>
          </cell>
          <cell r="G6" t="str">
            <v>Q2 P5</v>
          </cell>
          <cell r="H6" t="str">
            <v>Q2 P6</v>
          </cell>
        </row>
        <row r="7">
          <cell r="A7" t="str">
            <v>Not Due</v>
          </cell>
          <cell r="B7">
            <v>263112.55999999994</v>
          </cell>
          <cell r="C7">
            <v>846665.56</v>
          </cell>
          <cell r="D7">
            <v>376298.36</v>
          </cell>
          <cell r="E7">
            <v>711269.11</v>
          </cell>
          <cell r="F7">
            <v>462999.35000000009</v>
          </cell>
          <cell r="G7">
            <v>223678.98</v>
          </cell>
          <cell r="H7">
            <v>659962.43999999983</v>
          </cell>
        </row>
        <row r="8">
          <cell r="A8" t="str">
            <v>0-1 Month</v>
          </cell>
          <cell r="B8">
            <v>7540.1</v>
          </cell>
          <cell r="C8">
            <v>101213.69000000003</v>
          </cell>
          <cell r="D8">
            <v>330197.18999999994</v>
          </cell>
          <cell r="E8">
            <v>220439.21</v>
          </cell>
          <cell r="F8">
            <v>575472.19999999995</v>
          </cell>
          <cell r="G8">
            <v>102019.57</v>
          </cell>
          <cell r="H8">
            <v>68638.570000000007</v>
          </cell>
        </row>
        <row r="9">
          <cell r="A9" t="str">
            <v>1-3 Months</v>
          </cell>
          <cell r="B9">
            <v>6868.82</v>
          </cell>
          <cell r="C9">
            <v>10872.770000000002</v>
          </cell>
          <cell r="D9">
            <v>88127.920000000013</v>
          </cell>
          <cell r="E9">
            <v>269065.48</v>
          </cell>
          <cell r="F9">
            <v>119471.42</v>
          </cell>
          <cell r="G9">
            <v>73387.14</v>
          </cell>
          <cell r="H9">
            <v>65875.45</v>
          </cell>
        </row>
        <row r="10">
          <cell r="A10" t="str">
            <v>3-6  Months</v>
          </cell>
          <cell r="B10">
            <v>3150.69</v>
          </cell>
          <cell r="C10">
            <v>6186.84</v>
          </cell>
          <cell r="D10">
            <v>9043.1200000000008</v>
          </cell>
          <cell r="E10">
            <v>12581.210000000001</v>
          </cell>
          <cell r="F10">
            <v>37837.990000000005</v>
          </cell>
          <cell r="G10">
            <v>64375.349999999991</v>
          </cell>
          <cell r="H10">
            <v>49187.76</v>
          </cell>
        </row>
        <row r="11">
          <cell r="A11" t="str">
            <v>6-12 Months</v>
          </cell>
          <cell r="B11">
            <v>28391.43</v>
          </cell>
          <cell r="C11">
            <v>25594.03</v>
          </cell>
          <cell r="D11">
            <v>26407.379999999994</v>
          </cell>
          <cell r="E11">
            <v>29175.679999999993</v>
          </cell>
          <cell r="F11">
            <v>9461.6200000000008</v>
          </cell>
          <cell r="G11">
            <v>10019.51</v>
          </cell>
          <cell r="H11">
            <v>14631.900000000001</v>
          </cell>
        </row>
        <row r="12">
          <cell r="A12" t="str">
            <v>&gt; 12 Months</v>
          </cell>
          <cell r="B12">
            <v>30398.639999999999</v>
          </cell>
          <cell r="C12">
            <v>32764.04</v>
          </cell>
          <cell r="D12">
            <v>32868.44</v>
          </cell>
          <cell r="E12">
            <v>35268.44</v>
          </cell>
          <cell r="F12">
            <v>35268.44</v>
          </cell>
          <cell r="G12">
            <v>38293.22</v>
          </cell>
          <cell r="H12">
            <v>35489.22</v>
          </cell>
        </row>
        <row r="17">
          <cell r="D17" t="str">
            <v>O/S Amount</v>
          </cell>
          <cell r="E17" t="str">
            <v>No of Invoices</v>
          </cell>
          <cell r="F17" t="str">
            <v>% of O/S £ total Invoices</v>
          </cell>
          <cell r="G17" t="str">
            <v>% of O/S # total Invoices</v>
          </cell>
          <cell r="L17" t="str">
            <v>Not Due</v>
          </cell>
          <cell r="M17" t="str">
            <v>0-1 Month</v>
          </cell>
          <cell r="N17" t="str">
            <v>1-3 Months</v>
          </cell>
          <cell r="O17" t="str">
            <v>3-6  Months</v>
          </cell>
          <cell r="P17" t="str">
            <v>6-12 Months</v>
          </cell>
          <cell r="Q17" t="str">
            <v>&gt; 12 Months</v>
          </cell>
        </row>
        <row r="18">
          <cell r="A18" t="str">
            <v>PCC for South Wales</v>
          </cell>
          <cell r="B18"/>
          <cell r="D18">
            <v>587040.62</v>
          </cell>
          <cell r="E18">
            <v>4</v>
          </cell>
          <cell r="F18">
            <v>0.65680269492896393</v>
          </cell>
          <cell r="G18">
            <v>3.2520325203252036E-2</v>
          </cell>
          <cell r="L18">
            <v>587040.62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 t="str">
            <v>PCC for North Wales</v>
          </cell>
          <cell r="B19"/>
          <cell r="D19">
            <v>71337.87</v>
          </cell>
          <cell r="E19">
            <v>4</v>
          </cell>
          <cell r="F19">
            <v>7.9815439801239119E-2</v>
          </cell>
          <cell r="G19">
            <v>3.2520325203252036E-2</v>
          </cell>
          <cell r="L19">
            <v>-188.21999999999389</v>
          </cell>
          <cell r="M19">
            <v>71526.09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 t="str">
            <v>City of London</v>
          </cell>
          <cell r="B20"/>
          <cell r="D20">
            <v>28203.35</v>
          </cell>
          <cell r="E20">
            <v>1</v>
          </cell>
          <cell r="F20">
            <v>3.1554948081829147E-2</v>
          </cell>
          <cell r="G20">
            <v>8.130081300813009E-3</v>
          </cell>
          <cell r="L20">
            <v>0</v>
          </cell>
          <cell r="M20">
            <v>0</v>
          </cell>
          <cell r="N20">
            <v>0</v>
          </cell>
          <cell r="O20">
            <v>28203.35</v>
          </cell>
          <cell r="P20">
            <v>0</v>
          </cell>
          <cell r="Q20">
            <v>0</v>
          </cell>
        </row>
        <row r="21">
          <cell r="A21" t="str">
            <v>Torfaen CBC</v>
          </cell>
          <cell r="B21"/>
          <cell r="D21">
            <v>23370.010000000002</v>
          </cell>
          <cell r="E21">
            <v>3</v>
          </cell>
          <cell r="F21">
            <v>2.614722904271401E-2</v>
          </cell>
          <cell r="G21">
            <v>2.4390243902439025E-2</v>
          </cell>
          <cell r="L21">
            <v>0</v>
          </cell>
          <cell r="M21">
            <v>0</v>
          </cell>
          <cell r="N21">
            <v>0</v>
          </cell>
          <cell r="O21">
            <v>18289</v>
          </cell>
          <cell r="P21">
            <v>0</v>
          </cell>
          <cell r="Q21">
            <v>5081.01</v>
          </cell>
        </row>
        <row r="22">
          <cell r="A22" t="str">
            <v>National Probation Service, SSCL</v>
          </cell>
          <cell r="B22"/>
          <cell r="D22">
            <v>16500</v>
          </cell>
          <cell r="E22">
            <v>1</v>
          </cell>
          <cell r="F22">
            <v>1.8460808497933082E-2</v>
          </cell>
          <cell r="G22">
            <v>8.130081300813009E-3</v>
          </cell>
          <cell r="L22">
            <v>0</v>
          </cell>
          <cell r="M22">
            <v>16500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9">
          <cell r="B29" t="str">
            <v>Q4-P12</v>
          </cell>
          <cell r="C29" t="str">
            <v>Q1-P1</v>
          </cell>
          <cell r="D29" t="str">
            <v>Q1-P2</v>
          </cell>
          <cell r="E29" t="str">
            <v>Q1-P3</v>
          </cell>
          <cell r="F29" t="str">
            <v>Q2-P4</v>
          </cell>
          <cell r="G29" t="str">
            <v>Q2-P5</v>
          </cell>
          <cell r="H29" t="str">
            <v>Q2-P6</v>
          </cell>
        </row>
        <row r="30">
          <cell r="A30" t="str">
            <v>Period 1</v>
          </cell>
          <cell r="B30">
            <v>-669870.19999999995</v>
          </cell>
          <cell r="C30">
            <v>683834.68999999971</v>
          </cell>
          <cell r="D30">
            <v>683834.68999999971</v>
          </cell>
          <cell r="E30">
            <v>683834.68999999971</v>
          </cell>
          <cell r="F30">
            <v>-37288.109999999971</v>
          </cell>
          <cell r="G30">
            <v>-37288.109999999971</v>
          </cell>
          <cell r="H30">
            <v>-37288.109999999971</v>
          </cell>
        </row>
        <row r="31">
          <cell r="A31" t="str">
            <v>Period 2</v>
          </cell>
          <cell r="B31">
            <v>-773928.30000000086</v>
          </cell>
          <cell r="C31"/>
          <cell r="D31">
            <v>-160354.52000000005</v>
          </cell>
          <cell r="E31">
            <v>-160354.52000000005</v>
          </cell>
          <cell r="F31"/>
          <cell r="G31">
            <v>-160354.52000000005</v>
          </cell>
          <cell r="H31">
            <v>-160354.52000000005</v>
          </cell>
        </row>
        <row r="32">
          <cell r="A32" t="str">
            <v>Period 3</v>
          </cell>
          <cell r="B32">
            <v>-377847.26999999996</v>
          </cell>
          <cell r="C32"/>
          <cell r="D32"/>
          <cell r="E32">
            <v>414856.72000000009</v>
          </cell>
          <cell r="F32"/>
          <cell r="G32"/>
          <cell r="H32">
            <v>382011.56999999995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PCC for South Wales</v>
          </cell>
        </row>
        <row r="6">
          <cell r="A6" t="str">
            <v>PCC for North Wales</v>
          </cell>
        </row>
        <row r="7">
          <cell r="A7" t="str">
            <v>City of London</v>
          </cell>
        </row>
        <row r="8">
          <cell r="A8" t="str">
            <v>Torfaen CBC</v>
          </cell>
        </row>
        <row r="9">
          <cell r="A9" t="str">
            <v>National Probation Service, SSCL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orris, Zoe" id="{2DB6458F-8D18-4128-8DBE-0F6BB175BAFD}" userId="S::Zoe.Morris@gwent.police.uk::d9e53845-d50c-4512-a87e-b5161b8fba26" providerId="AD"/>
  <person displayName="Price, Anne" id="{C0C304ED-9F4D-4BEB-A7AA-D839A4A5997F}" userId="S::Anne.Price1@gwent.police.uk::e7363b4f-4689-4871-a87c-288055f0b39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20" dT="2023-05-30T08:41:29.54" personId="{C0C304ED-9F4D-4BEB-A7AA-D839A4A5997F}" id="{462BDC3B-E8A5-41BC-9307-A0EADDE74B5C}">
    <text>Adjusted for Seconded Officers</text>
  </threadedComment>
  <threadedComment ref="P21" dT="2023-05-30T08:41:46.38" personId="{C0C304ED-9F4D-4BEB-A7AA-D839A4A5997F}" id="{9440E703-F220-4820-B895-5B3BCC7C7AAD}">
    <text xml:space="preserve">Adjusted for seconded officers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F20" dT="2023-05-30T08:41:29.54" personId="{C0C304ED-9F4D-4BEB-A7AA-D839A4A5997F}" id="{E298E85F-28C0-4AA9-B43A-F23522DB47CA}">
    <text>Adjusted for Seconded Officers</text>
  </threadedComment>
  <threadedComment ref="AF21" dT="2023-05-30T08:41:46.38" personId="{C0C304ED-9F4D-4BEB-A7AA-D839A4A5997F}" id="{A362E425-9F8B-454C-9B22-E411E293BE91}">
    <text xml:space="preserve">Adjusted for seconded officers
</text>
  </threadedComment>
  <threadedComment ref="L27" dT="2023-05-25T12:15:12.09" personId="{C0C304ED-9F4D-4BEB-A7AA-D839A4A5997F}" id="{DE3F47A3-EC15-4059-90D4-5209B9999D12}">
    <text>HPB budget correction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F20" dT="2023-05-30T08:41:29.54" personId="{C0C304ED-9F4D-4BEB-A7AA-D839A4A5997F}" id="{8128E7DC-0A87-495A-AC82-BB08D31F3B82}">
    <text>Adjusted for Seconded Officers</text>
  </threadedComment>
  <threadedComment ref="AF21" dT="2023-05-30T08:41:46.38" personId="{C0C304ED-9F4D-4BEB-A7AA-D839A4A5997F}" id="{754EEAC2-8DDD-46A5-9808-778AD1279651}">
    <text xml:space="preserve">Adjusted for seconded officers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18" dT="2022-06-13T12:12:29.20" personId="{2DB6458F-8D18-4128-8DBE-0F6BB175BAFD}" id="{9C0D2410-3579-463C-B0D4-26DA6B5D8401}">
    <text>De-commisioning and decant included</text>
  </threadedComment>
  <threadedComment ref="C23" dT="2022-09-13T08:59:46.93" personId="{2DB6458F-8D18-4128-8DBE-0F6BB175BAFD}" id="{B497D19C-B6CC-4A8D-93A3-0016E26E542C}">
    <text>include CAP00074</text>
  </threadedComment>
  <threadedComment ref="C64" dT="2022-07-14T10:20:24.01" personId="{2DB6458F-8D18-4128-8DBE-0F6BB175BAFD}" id="{1D345D53-F877-4907-A8B6-BFE9F7236132}">
    <text>steve</text>
  </threadedComment>
  <threadedComment ref="C64" dT="2023-01-25T12:10:01.01" personId="{2DB6458F-8D18-4128-8DBE-0F6BB175BAFD}" id="{A7ABDF1A-5B83-4BDD-BD97-AA3576B5C8EC}" parentId="{1D345D53-F877-4907-A8B6-BFE9F7236132}">
    <text>and Bryn</text>
  </threadedComment>
  <threadedComment ref="C65" dT="2022-07-14T10:20:30.96" personId="{2DB6458F-8D18-4128-8DBE-0F6BB175BAFD}" id="{29216500-ABD6-4FB6-A68A-EBF7653230B2}">
    <text>Elisa</text>
  </threadedComment>
  <threadedComment ref="C66" dT="2022-07-14T10:22:16.92" personId="{2DB6458F-8D18-4128-8DBE-0F6BB175BAFD}" id="{99179481-379E-47BC-B5D5-31E81F8689C5}">
    <text>Steve</text>
  </threadedComment>
  <threadedComment ref="C67" dT="2022-07-14T10:24:05.84" personId="{2DB6458F-8D18-4128-8DBE-0F6BB175BAFD}" id="{001E2C1A-A8ED-40F8-ABBC-E0ED9AA218A6}">
    <text>Elisa</text>
  </threadedComment>
  <threadedComment ref="C68" dT="2022-07-14T10:27:00.31" personId="{2DB6458F-8D18-4128-8DBE-0F6BB175BAFD}" id="{53D5A1F5-F6DC-451A-8A41-A6CA4780A78E}">
    <text>Elisa</text>
  </threadedComment>
  <threadedComment ref="C69" dT="2022-07-14T10:27:07.06" personId="{2DB6458F-8D18-4128-8DBE-0F6BB175BAFD}" id="{10494324-6A0E-4656-B327-927F53D80963}">
    <text>Steve</text>
  </threadedComment>
  <threadedComment ref="C69" dT="2023-01-26T08:50:41.92" personId="{2DB6458F-8D18-4128-8DBE-0F6BB175BAFD}" id="{C9E41F0C-0A83-4D3E-917B-50622D09E7B3}" parentId="{10494324-6A0E-4656-B327-927F53D80963}">
    <text>Bryn Glennie</text>
  </threadedComment>
  <threadedComment ref="C70" dT="2022-07-14T10:43:48.14" personId="{2DB6458F-8D18-4128-8DBE-0F6BB175BAFD}" id="{18BB98BD-2456-413D-AE66-5A0C51BD99FC}">
    <text>Steve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workbookViewId="0"/>
  </sheetViews>
  <sheetFormatPr defaultRowHeight="14.5"/>
  <sheetData>
    <row r="1" spans="1:1">
      <c r="A1" t="s">
        <v>0</v>
      </c>
    </row>
    <row r="3" spans="1:1">
      <c r="A3" t="b">
        <v>0</v>
      </c>
    </row>
    <row r="7" spans="1:1">
      <c r="A7">
        <v>60</v>
      </c>
    </row>
    <row r="9" spans="1:1">
      <c r="A9" t="b">
        <v>0</v>
      </c>
    </row>
    <row r="11" spans="1:1">
      <c r="A11" t="b">
        <v>0</v>
      </c>
    </row>
    <row r="13" spans="1:1">
      <c r="A13" t="b">
        <v>0</v>
      </c>
    </row>
    <row r="17" spans="1:1">
      <c r="A17">
        <v>1</v>
      </c>
    </row>
    <row r="18" spans="1:1">
      <c r="A18" t="b">
        <v>0</v>
      </c>
    </row>
    <row r="19" spans="1:1">
      <c r="A19" t="b">
        <v>0</v>
      </c>
    </row>
  </sheetData>
  <pageMargins left="0.7" right="0.7" top="0.75" bottom="0.75" header="0.3" footer="0.3"/>
  <pageSetup paperSize="9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34"/>
  <sheetViews>
    <sheetView showGridLines="0" tabSelected="1" topLeftCell="B1" workbookViewId="0">
      <selection activeCell="I2" sqref="I2"/>
    </sheetView>
  </sheetViews>
  <sheetFormatPr defaultRowHeight="14.5"/>
  <cols>
    <col min="1" max="1" width="1.08984375" hidden="1" customWidth="1"/>
    <col min="2" max="2" width="38.08984375" customWidth="1"/>
    <col min="3" max="3" width="19.36328125" bestFit="1" customWidth="1"/>
    <col min="4" max="4" width="4.453125" customWidth="1"/>
    <col min="5" max="6" width="14" customWidth="1"/>
    <col min="7" max="7" width="17.54296875" bestFit="1" customWidth="1"/>
  </cols>
  <sheetData>
    <row r="1" spans="2:7" ht="15.5">
      <c r="B1" s="132" t="s">
        <v>416</v>
      </c>
    </row>
    <row r="2" spans="2:7">
      <c r="B2" s="302"/>
      <c r="C2" s="303"/>
      <c r="D2" s="303"/>
      <c r="E2" s="303"/>
      <c r="F2" s="303"/>
      <c r="G2" s="303"/>
    </row>
    <row r="3" spans="2:7">
      <c r="B3" s="323"/>
      <c r="C3" s="324" t="s">
        <v>417</v>
      </c>
      <c r="D3" s="325"/>
      <c r="E3" s="324" t="s">
        <v>418</v>
      </c>
      <c r="F3" s="324" t="s">
        <v>419</v>
      </c>
      <c r="G3" s="324" t="s">
        <v>420</v>
      </c>
    </row>
    <row r="4" spans="2:7">
      <c r="B4" s="323"/>
      <c r="C4" s="324" t="s">
        <v>421</v>
      </c>
      <c r="D4" s="325"/>
      <c r="E4" s="326" t="s">
        <v>178</v>
      </c>
      <c r="F4" s="326" t="s">
        <v>178</v>
      </c>
      <c r="G4" s="324" t="s">
        <v>422</v>
      </c>
    </row>
    <row r="5" spans="2:7">
      <c r="B5" s="327" t="s">
        <v>423</v>
      </c>
      <c r="C5" s="328"/>
      <c r="D5" s="325"/>
      <c r="E5" s="329"/>
      <c r="F5" s="329"/>
      <c r="G5" s="328"/>
    </row>
    <row r="6" spans="2:7">
      <c r="B6" s="330" t="s">
        <v>424</v>
      </c>
      <c r="C6" s="331">
        <v>-5000000</v>
      </c>
      <c r="D6" s="332"/>
      <c r="E6" s="333">
        <v>0</v>
      </c>
      <c r="F6" s="333">
        <v>0</v>
      </c>
      <c r="G6" s="333">
        <v>-5000000</v>
      </c>
    </row>
    <row r="7" spans="2:7">
      <c r="B7" s="330" t="s">
        <v>425</v>
      </c>
      <c r="C7" s="333">
        <v>0</v>
      </c>
      <c r="D7" s="332"/>
      <c r="E7" s="333">
        <v>0</v>
      </c>
      <c r="F7" s="333">
        <v>0</v>
      </c>
      <c r="G7" s="333">
        <v>0</v>
      </c>
    </row>
    <row r="8" spans="2:7">
      <c r="B8" s="330" t="s">
        <v>426</v>
      </c>
      <c r="C8" s="333">
        <v>-301000</v>
      </c>
      <c r="D8" s="332"/>
      <c r="E8" s="333">
        <v>0</v>
      </c>
      <c r="F8" s="333">
        <v>0</v>
      </c>
      <c r="G8" s="333">
        <v>-301000</v>
      </c>
    </row>
    <row r="9" spans="2:7">
      <c r="B9" s="323"/>
      <c r="C9" s="334"/>
      <c r="D9" s="335"/>
      <c r="E9" s="334"/>
      <c r="F9" s="334"/>
      <c r="G9" s="334">
        <v>0</v>
      </c>
    </row>
    <row r="10" spans="2:7" ht="15" thickBot="1">
      <c r="B10" s="327" t="s">
        <v>427</v>
      </c>
      <c r="C10" s="336">
        <v>-5301000</v>
      </c>
      <c r="D10" s="337"/>
      <c r="E10" s="336">
        <v>0</v>
      </c>
      <c r="F10" s="336">
        <v>0</v>
      </c>
      <c r="G10" s="336">
        <v>-5301000</v>
      </c>
    </row>
    <row r="11" spans="2:7">
      <c r="B11" s="323"/>
      <c r="C11" s="334"/>
      <c r="D11" s="335"/>
      <c r="E11" s="334"/>
      <c r="F11" s="334"/>
      <c r="G11" s="334"/>
    </row>
    <row r="12" spans="2:7">
      <c r="B12" s="327" t="s">
        <v>428</v>
      </c>
      <c r="C12" s="334"/>
      <c r="D12" s="335"/>
      <c r="E12" s="334"/>
      <c r="F12" s="334"/>
      <c r="G12" s="334"/>
    </row>
    <row r="13" spans="2:7">
      <c r="B13" s="323" t="s">
        <v>429</v>
      </c>
      <c r="C13" s="334">
        <v>-5925663.5599999996</v>
      </c>
      <c r="D13" s="335"/>
      <c r="E13" s="334">
        <v>0</v>
      </c>
      <c r="F13" s="334">
        <v>0</v>
      </c>
      <c r="G13" s="334">
        <v>-5925663.5599999996</v>
      </c>
    </row>
    <row r="14" spans="2:7">
      <c r="B14" s="323" t="s">
        <v>430</v>
      </c>
      <c r="C14" s="334">
        <v>-4994561.01</v>
      </c>
      <c r="D14" s="335"/>
      <c r="E14" s="334">
        <v>0</v>
      </c>
      <c r="F14" s="334">
        <v>66134</v>
      </c>
      <c r="G14" s="334">
        <v>-4928427.01</v>
      </c>
    </row>
    <row r="15" spans="2:7">
      <c r="B15" s="323" t="s">
        <v>431</v>
      </c>
      <c r="C15" s="334">
        <v>0</v>
      </c>
      <c r="D15" s="335"/>
      <c r="E15" s="334">
        <v>0</v>
      </c>
      <c r="F15" s="334">
        <v>0</v>
      </c>
      <c r="G15" s="334">
        <v>0</v>
      </c>
    </row>
    <row r="16" spans="2:7">
      <c r="B16" s="323" t="s">
        <v>432</v>
      </c>
      <c r="C16" s="334">
        <v>0</v>
      </c>
      <c r="D16" s="335"/>
      <c r="E16" s="334">
        <v>0</v>
      </c>
      <c r="F16" s="334">
        <v>0</v>
      </c>
      <c r="G16" s="334">
        <v>0</v>
      </c>
    </row>
    <row r="17" spans="2:7">
      <c r="B17" s="323" t="s">
        <v>433</v>
      </c>
      <c r="C17" s="334">
        <v>-1568897</v>
      </c>
      <c r="D17" s="335"/>
      <c r="E17" s="334">
        <v>0</v>
      </c>
      <c r="F17" s="334">
        <v>0</v>
      </c>
      <c r="G17" s="334">
        <v>-1568897</v>
      </c>
    </row>
    <row r="18" spans="2:7">
      <c r="B18" s="323" t="s">
        <v>434</v>
      </c>
      <c r="C18" s="334">
        <v>0</v>
      </c>
      <c r="D18" s="335"/>
      <c r="E18" s="334">
        <v>0</v>
      </c>
      <c r="F18" s="334">
        <v>0</v>
      </c>
      <c r="G18" s="334">
        <v>0</v>
      </c>
    </row>
    <row r="19" spans="2:7">
      <c r="B19" s="323" t="s">
        <v>435</v>
      </c>
      <c r="C19" s="334">
        <v>-331617</v>
      </c>
      <c r="D19" s="335"/>
      <c r="E19" s="334">
        <v>0</v>
      </c>
      <c r="F19" s="334">
        <v>47149</v>
      </c>
      <c r="G19" s="334">
        <v>-284468</v>
      </c>
    </row>
    <row r="20" spans="2:7">
      <c r="B20" s="323" t="s">
        <v>436</v>
      </c>
      <c r="C20" s="334">
        <v>-86577.91</v>
      </c>
      <c r="D20" s="335"/>
      <c r="E20" s="334">
        <v>0</v>
      </c>
      <c r="F20" s="334">
        <v>0</v>
      </c>
      <c r="G20" s="334">
        <v>-86577.91</v>
      </c>
    </row>
    <row r="21" spans="2:7">
      <c r="B21" s="323" t="s">
        <v>437</v>
      </c>
      <c r="C21" s="334">
        <v>-337794</v>
      </c>
      <c r="D21" s="335"/>
      <c r="E21" s="334">
        <v>0</v>
      </c>
      <c r="F21" s="334">
        <v>0</v>
      </c>
      <c r="G21" s="334">
        <v>-337794</v>
      </c>
    </row>
    <row r="22" spans="2:7">
      <c r="B22" s="323" t="s">
        <v>438</v>
      </c>
      <c r="C22" s="334">
        <v>-3053227.7100000009</v>
      </c>
      <c r="D22" s="335"/>
      <c r="E22" s="334">
        <v>-113283</v>
      </c>
      <c r="F22" s="334">
        <v>0</v>
      </c>
      <c r="G22" s="334">
        <v>-3166510.7100000009</v>
      </c>
    </row>
    <row r="23" spans="2:7">
      <c r="B23" s="323" t="s">
        <v>439</v>
      </c>
      <c r="C23" s="334">
        <v>0</v>
      </c>
      <c r="D23" s="335"/>
      <c r="E23" s="334">
        <v>0</v>
      </c>
      <c r="F23" s="334">
        <v>0</v>
      </c>
      <c r="G23" s="334">
        <v>0</v>
      </c>
    </row>
    <row r="24" spans="2:7">
      <c r="B24" s="323" t="s">
        <v>440</v>
      </c>
      <c r="C24" s="334">
        <v>0</v>
      </c>
      <c r="D24" s="335"/>
      <c r="E24" s="334">
        <v>0</v>
      </c>
      <c r="F24" s="334">
        <v>0</v>
      </c>
      <c r="G24" s="334">
        <v>0</v>
      </c>
    </row>
    <row r="25" spans="2:7">
      <c r="B25" s="323" t="s">
        <v>441</v>
      </c>
      <c r="C25" s="334">
        <v>-149000</v>
      </c>
      <c r="D25" s="335"/>
      <c r="E25" s="334">
        <v>0</v>
      </c>
      <c r="F25" s="334">
        <v>0</v>
      </c>
      <c r="G25" s="334">
        <v>-149000</v>
      </c>
    </row>
    <row r="26" spans="2:7">
      <c r="B26" s="323" t="s">
        <v>442</v>
      </c>
      <c r="C26" s="334">
        <v>0</v>
      </c>
      <c r="D26" s="335"/>
      <c r="E26" s="334">
        <v>0</v>
      </c>
      <c r="F26" s="334">
        <v>0</v>
      </c>
      <c r="G26" s="334">
        <v>0</v>
      </c>
    </row>
    <row r="27" spans="2:7">
      <c r="B27" s="323" t="s">
        <v>443</v>
      </c>
      <c r="C27" s="334">
        <v>-8025253.790000001</v>
      </c>
      <c r="D27" s="335"/>
      <c r="E27" s="334">
        <v>0</v>
      </c>
      <c r="F27" s="334">
        <v>0</v>
      </c>
      <c r="G27" s="334">
        <v>-8025253.790000001</v>
      </c>
    </row>
    <row r="28" spans="2:7">
      <c r="B28" s="323"/>
      <c r="C28" s="334"/>
      <c r="D28" s="335"/>
      <c r="E28" s="334"/>
      <c r="F28" s="334"/>
      <c r="G28" s="334"/>
    </row>
    <row r="29" spans="2:7" ht="15" thickBot="1">
      <c r="B29" s="338" t="s">
        <v>444</v>
      </c>
      <c r="C29" s="339">
        <v>-24472591.980000004</v>
      </c>
      <c r="D29" s="340"/>
      <c r="E29" s="339">
        <v>-113283</v>
      </c>
      <c r="F29" s="339">
        <v>113283</v>
      </c>
      <c r="G29" s="339">
        <v>-24472591.980000004</v>
      </c>
    </row>
    <row r="30" spans="2:7">
      <c r="B30" s="323"/>
      <c r="C30" s="334"/>
      <c r="D30" s="335"/>
      <c r="E30" s="334"/>
      <c r="F30" s="334"/>
      <c r="G30" s="334"/>
    </row>
    <row r="31" spans="2:7">
      <c r="B31" s="323"/>
      <c r="C31" s="334"/>
      <c r="D31" s="335"/>
      <c r="E31" s="334"/>
      <c r="F31" s="334"/>
      <c r="G31" s="334"/>
    </row>
    <row r="32" spans="2:7" ht="15" thickBot="1">
      <c r="B32" s="327" t="s">
        <v>445</v>
      </c>
      <c r="C32" s="341">
        <v>-29773591.980000004</v>
      </c>
      <c r="D32" s="335"/>
      <c r="E32" s="341">
        <v>-113283</v>
      </c>
      <c r="F32" s="341">
        <v>113283</v>
      </c>
      <c r="G32" s="341">
        <v>-29773591.980000004</v>
      </c>
    </row>
    <row r="33" spans="2:7" ht="15" thickTop="1">
      <c r="B33" s="323"/>
      <c r="C33" s="323"/>
      <c r="D33" s="323"/>
      <c r="E33" s="323"/>
      <c r="F33" s="323"/>
      <c r="G33" s="323"/>
    </row>
    <row r="34" spans="2:7">
      <c r="F34" s="265"/>
    </row>
  </sheetData>
  <pageMargins left="0.25" right="0.25" top="0.75" bottom="0.75" header="0.3" footer="0.3"/>
  <pageSetup paperSize="8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G480"/>
  <sheetViews>
    <sheetView showGridLines="0" tabSelected="1" zoomScale="90" zoomScaleNormal="90" workbookViewId="0">
      <pane xSplit="4" ySplit="11" topLeftCell="F12" activePane="bottomRight" state="frozen"/>
      <selection activeCell="I2" sqref="I2"/>
      <selection pane="topRight" activeCell="I2" sqref="I2"/>
      <selection pane="bottomLeft" activeCell="I2" sqref="I2"/>
      <selection pane="bottomRight" activeCell="I2" sqref="I2"/>
    </sheetView>
  </sheetViews>
  <sheetFormatPr defaultColWidth="9.54296875" defaultRowHeight="12.5"/>
  <cols>
    <col min="1" max="1" width="1.08984375" style="95" hidden="1" customWidth="1"/>
    <col min="2" max="2" width="3.6328125" style="96" customWidth="1"/>
    <col min="3" max="3" width="85" style="95" bestFit="1" customWidth="1"/>
    <col min="4" max="4" width="3.54296875" style="95" customWidth="1"/>
    <col min="5" max="5" width="13.36328125" style="95" customWidth="1"/>
    <col min="6" max="6" width="3.54296875" style="95" customWidth="1"/>
    <col min="7" max="7" width="13.36328125" style="95" customWidth="1"/>
    <col min="8" max="8" width="2.6328125" style="95" customWidth="1"/>
    <col min="9" max="9" width="13.36328125" style="95" customWidth="1"/>
    <col min="10" max="10" width="3.54296875" style="95" customWidth="1"/>
    <col min="11" max="11" width="13.36328125" style="95" customWidth="1"/>
    <col min="12" max="12" width="3.54296875" style="95" customWidth="1"/>
    <col min="13" max="13" width="13.36328125" style="95" customWidth="1"/>
    <col min="14" max="14" width="3.54296875" style="95" customWidth="1"/>
    <col min="15" max="15" width="13.36328125" style="95" customWidth="1"/>
    <col min="16" max="16" width="3.54296875" style="95" customWidth="1"/>
    <col min="17" max="17" width="8.54296875" style="96" hidden="1" customWidth="1"/>
    <col min="18" max="18" width="11.6328125" style="95" bestFit="1" customWidth="1"/>
    <col min="19" max="28" width="9.54296875" style="95" customWidth="1"/>
    <col min="29" max="29" width="11.36328125" style="95" customWidth="1"/>
    <col min="30" max="30" width="9.54296875" style="95" customWidth="1"/>
    <col min="31" max="32" width="9.54296875" style="95"/>
    <col min="33" max="33" width="17.6328125" style="95" bestFit="1" customWidth="1"/>
    <col min="34" max="16384" width="9.54296875" style="95"/>
  </cols>
  <sheetData>
    <row r="1" spans="2:29" ht="15.5">
      <c r="B1" s="395" t="s">
        <v>446</v>
      </c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</row>
    <row r="2" spans="2:29" ht="15.5">
      <c r="B2" s="395" t="s">
        <v>447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</row>
    <row r="3" spans="2:29" ht="15.5"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</row>
    <row r="4" spans="2:29" ht="15.5">
      <c r="B4" s="395" t="s">
        <v>448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</row>
    <row r="6" spans="2:29" s="96" customFormat="1">
      <c r="E6" s="96" t="s">
        <v>449</v>
      </c>
      <c r="G6" s="96" t="s">
        <v>450</v>
      </c>
      <c r="I6" s="96" t="s">
        <v>451</v>
      </c>
      <c r="K6" s="96" t="s">
        <v>452</v>
      </c>
      <c r="M6" s="96" t="s">
        <v>453</v>
      </c>
      <c r="O6" s="96" t="s">
        <v>454</v>
      </c>
    </row>
    <row r="7" spans="2:29" s="96" customFormat="1">
      <c r="E7" s="130"/>
      <c r="G7" s="130"/>
      <c r="I7" s="130"/>
      <c r="K7" s="130"/>
      <c r="M7" s="130"/>
      <c r="O7" s="130"/>
    </row>
    <row r="8" spans="2:29" s="96" customFormat="1" ht="13">
      <c r="C8" s="103"/>
      <c r="D8" s="103"/>
      <c r="E8" s="129" t="s">
        <v>455</v>
      </c>
      <c r="F8" s="103"/>
      <c r="G8" s="129" t="s">
        <v>456</v>
      </c>
      <c r="H8" s="103"/>
      <c r="I8" s="129" t="s">
        <v>457</v>
      </c>
      <c r="J8" s="103"/>
      <c r="K8" s="129" t="s">
        <v>458</v>
      </c>
      <c r="L8" s="103"/>
      <c r="M8" s="129" t="s">
        <v>459</v>
      </c>
      <c r="N8" s="103"/>
      <c r="O8" s="129" t="s">
        <v>460</v>
      </c>
      <c r="P8" s="103"/>
      <c r="Q8" s="103"/>
    </row>
    <row r="9" spans="2:29" s="96" customFormat="1" ht="13">
      <c r="C9" s="103"/>
      <c r="D9" s="103"/>
      <c r="E9" s="129" t="s">
        <v>461</v>
      </c>
      <c r="F9" s="129"/>
      <c r="G9" s="129" t="s">
        <v>462</v>
      </c>
      <c r="H9" s="103"/>
      <c r="I9" s="129" t="s">
        <v>462</v>
      </c>
      <c r="J9" s="103"/>
      <c r="K9" s="129" t="s">
        <v>462</v>
      </c>
      <c r="L9" s="103"/>
      <c r="M9" s="129" t="s">
        <v>462</v>
      </c>
      <c r="N9" s="103"/>
      <c r="O9" s="129" t="s">
        <v>462</v>
      </c>
      <c r="P9" s="103"/>
      <c r="Q9" s="101" t="s">
        <v>463</v>
      </c>
    </row>
    <row r="10" spans="2:29" s="96" customFormat="1" ht="13">
      <c r="C10" s="103"/>
      <c r="D10" s="103"/>
      <c r="E10" s="128" t="s">
        <v>295</v>
      </c>
      <c r="F10" s="103"/>
      <c r="G10" s="128" t="s">
        <v>295</v>
      </c>
      <c r="H10" s="103"/>
      <c r="I10" s="128" t="s">
        <v>295</v>
      </c>
      <c r="J10" s="103"/>
      <c r="K10" s="128" t="s">
        <v>295</v>
      </c>
      <c r="L10" s="103"/>
      <c r="M10" s="128" t="s">
        <v>295</v>
      </c>
      <c r="N10" s="103"/>
      <c r="O10" s="128" t="s">
        <v>295</v>
      </c>
      <c r="P10" s="103"/>
      <c r="Q10" s="103"/>
    </row>
    <row r="11" spans="2:29">
      <c r="E11" s="127"/>
      <c r="G11" s="127"/>
      <c r="I11" s="127"/>
      <c r="K11" s="127"/>
      <c r="M11" s="127"/>
      <c r="O11" s="127"/>
    </row>
    <row r="12" spans="2:29">
      <c r="B12" s="96">
        <v>1</v>
      </c>
      <c r="C12" s="95" t="s">
        <v>464</v>
      </c>
      <c r="E12" s="120"/>
      <c r="F12" s="120"/>
      <c r="G12" s="120">
        <v>7697</v>
      </c>
      <c r="H12" s="120"/>
      <c r="I12" s="120">
        <v>4229.5910000000003</v>
      </c>
      <c r="J12" s="120"/>
      <c r="K12" s="120">
        <v>4390.96</v>
      </c>
      <c r="L12" s="120"/>
      <c r="M12" s="120">
        <v>4557.5020000000004</v>
      </c>
      <c r="N12" s="120"/>
      <c r="O12" s="120">
        <v>4729.3940000000002</v>
      </c>
      <c r="P12" s="98"/>
      <c r="Q12" s="97">
        <v>1</v>
      </c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</row>
    <row r="13" spans="2:29">
      <c r="B13" s="96">
        <v>2</v>
      </c>
      <c r="C13" s="95" t="s">
        <v>465</v>
      </c>
      <c r="E13" s="120"/>
      <c r="F13" s="120"/>
      <c r="G13" s="120">
        <v>1590.4590000000001</v>
      </c>
      <c r="H13" s="120"/>
      <c r="I13" s="120">
        <v>977.27300000000002</v>
      </c>
      <c r="J13" s="120"/>
      <c r="K13" s="120">
        <v>1041.3589999999999</v>
      </c>
      <c r="L13" s="120"/>
      <c r="M13" s="120">
        <v>1107.4549999999999</v>
      </c>
      <c r="N13" s="120"/>
      <c r="O13" s="120">
        <v>1175.126</v>
      </c>
      <c r="P13" s="98"/>
      <c r="Q13" s="97">
        <v>2</v>
      </c>
    </row>
    <row r="14" spans="2:29">
      <c r="B14" s="96">
        <v>3</v>
      </c>
      <c r="C14" s="95" t="s">
        <v>466</v>
      </c>
      <c r="E14" s="120"/>
      <c r="F14" s="120"/>
      <c r="G14" s="120">
        <v>0</v>
      </c>
      <c r="H14" s="120"/>
      <c r="I14" s="120">
        <v>0</v>
      </c>
      <c r="J14" s="120"/>
      <c r="K14" s="120">
        <v>0</v>
      </c>
      <c r="L14" s="120"/>
      <c r="M14" s="120">
        <v>0</v>
      </c>
      <c r="N14" s="120"/>
      <c r="O14" s="120">
        <v>0</v>
      </c>
      <c r="P14" s="98"/>
      <c r="Q14" s="97">
        <v>8</v>
      </c>
    </row>
    <row r="15" spans="2:29">
      <c r="B15" s="96">
        <v>4</v>
      </c>
      <c r="C15" s="95" t="s">
        <v>467</v>
      </c>
      <c r="E15" s="120"/>
      <c r="F15" s="120"/>
      <c r="G15" s="120">
        <v>4942.1779999999999</v>
      </c>
      <c r="H15" s="120"/>
      <c r="I15" s="120">
        <v>2274.297</v>
      </c>
      <c r="J15" s="120"/>
      <c r="K15" s="120">
        <v>2800</v>
      </c>
      <c r="L15" s="120"/>
      <c r="M15" s="120">
        <v>2800</v>
      </c>
      <c r="N15" s="120"/>
      <c r="O15" s="120">
        <v>2800</v>
      </c>
      <c r="P15" s="98"/>
      <c r="Q15" s="97">
        <v>3</v>
      </c>
    </row>
    <row r="16" spans="2:29">
      <c r="B16" s="96">
        <v>5</v>
      </c>
      <c r="C16" s="95" t="s">
        <v>468</v>
      </c>
      <c r="E16" s="120"/>
      <c r="F16" s="120"/>
      <c r="G16" s="120">
        <v>-4071.2710000000002</v>
      </c>
      <c r="H16" s="120"/>
      <c r="I16" s="120">
        <v>-60</v>
      </c>
      <c r="J16" s="120"/>
      <c r="K16" s="120">
        <v>0</v>
      </c>
      <c r="L16" s="120"/>
      <c r="M16" s="120">
        <v>0</v>
      </c>
      <c r="N16" s="120"/>
      <c r="O16" s="120">
        <v>0</v>
      </c>
      <c r="P16" s="98"/>
      <c r="Q16" s="97">
        <v>7</v>
      </c>
      <c r="S16" s="105"/>
    </row>
    <row r="17" spans="2:30">
      <c r="B17" s="96">
        <v>6</v>
      </c>
      <c r="C17" s="95" t="s">
        <v>469</v>
      </c>
      <c r="E17" s="120"/>
      <c r="F17" s="120"/>
      <c r="G17" s="120">
        <v>1131.9000000000001</v>
      </c>
      <c r="H17" s="120"/>
      <c r="I17" s="120">
        <v>1404.35</v>
      </c>
      <c r="J17" s="120"/>
      <c r="K17" s="120">
        <v>632.1</v>
      </c>
      <c r="L17" s="120"/>
      <c r="M17" s="120">
        <v>2097.85</v>
      </c>
      <c r="N17" s="120"/>
      <c r="O17" s="120">
        <v>2081.4</v>
      </c>
      <c r="P17" s="98"/>
      <c r="Q17" s="97"/>
      <c r="S17" s="105"/>
    </row>
    <row r="18" spans="2:30"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98"/>
      <c r="Q18" s="97"/>
    </row>
    <row r="19" spans="2:30">
      <c r="B19" s="96">
        <v>7</v>
      </c>
      <c r="C19" s="95" t="s">
        <v>470</v>
      </c>
      <c r="E19" s="120"/>
      <c r="F19" s="120"/>
      <c r="G19" s="120">
        <v>11290.266</v>
      </c>
      <c r="H19" s="120"/>
      <c r="I19" s="120">
        <v>8825.5110000000004</v>
      </c>
      <c r="J19" s="120"/>
      <c r="K19" s="120">
        <v>8864.4189999999999</v>
      </c>
      <c r="L19" s="120"/>
      <c r="M19" s="120">
        <v>10562.807000000001</v>
      </c>
      <c r="N19" s="120"/>
      <c r="O19" s="120">
        <v>10785.92</v>
      </c>
      <c r="P19" s="98"/>
      <c r="Q19" s="97"/>
      <c r="AD19" s="98"/>
    </row>
    <row r="20" spans="2:30"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98"/>
      <c r="Q20" s="97"/>
    </row>
    <row r="21" spans="2:30" ht="13">
      <c r="B21" s="96">
        <v>8</v>
      </c>
      <c r="C21" s="95" t="s">
        <v>471</v>
      </c>
      <c r="E21" s="120"/>
      <c r="F21" s="120"/>
      <c r="G21" s="120">
        <v>11290.266</v>
      </c>
      <c r="H21" s="120"/>
      <c r="I21" s="120">
        <v>8825.5110000000004</v>
      </c>
      <c r="J21" s="120"/>
      <c r="K21" s="120">
        <v>8864.4189999999999</v>
      </c>
      <c r="L21" s="120"/>
      <c r="M21" s="120">
        <v>10562.807000000001</v>
      </c>
      <c r="N21" s="120"/>
      <c r="O21" s="120">
        <v>10785.92</v>
      </c>
      <c r="P21" s="98"/>
      <c r="Q21" s="101"/>
    </row>
    <row r="22" spans="2:30" ht="13">
      <c r="C22" s="10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98"/>
      <c r="Q22" s="97"/>
    </row>
    <row r="23" spans="2:30">
      <c r="B23" s="96">
        <v>9</v>
      </c>
      <c r="C23" s="95" t="s">
        <v>472</v>
      </c>
      <c r="E23" s="120"/>
      <c r="F23" s="120"/>
      <c r="G23" s="120">
        <v>156427</v>
      </c>
      <c r="H23" s="120"/>
      <c r="I23" s="120">
        <v>167717.266</v>
      </c>
      <c r="J23" s="120"/>
      <c r="K23" s="120">
        <v>176542.777</v>
      </c>
      <c r="L23" s="120"/>
      <c r="M23" s="120">
        <v>185407.196</v>
      </c>
      <c r="N23" s="120"/>
      <c r="O23" s="120">
        <v>195970.003</v>
      </c>
      <c r="P23" s="98"/>
      <c r="Q23" s="97"/>
      <c r="S23" s="105"/>
    </row>
    <row r="24" spans="2:30"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98"/>
      <c r="Q24" s="97"/>
    </row>
    <row r="25" spans="2:30">
      <c r="B25" s="96">
        <v>10</v>
      </c>
      <c r="C25" s="95" t="s">
        <v>473</v>
      </c>
      <c r="E25" s="120">
        <v>156427</v>
      </c>
      <c r="F25" s="120"/>
      <c r="G25" s="120">
        <v>167717.266</v>
      </c>
      <c r="H25" s="120"/>
      <c r="I25" s="120">
        <v>176542.777</v>
      </c>
      <c r="J25" s="120"/>
      <c r="K25" s="120">
        <v>185407.196</v>
      </c>
      <c r="L25" s="120"/>
      <c r="M25" s="120">
        <v>195970.003</v>
      </c>
      <c r="N25" s="120"/>
      <c r="O25" s="120">
        <v>206755.92300000001</v>
      </c>
      <c r="P25" s="98"/>
      <c r="Q25" s="97"/>
    </row>
    <row r="26" spans="2:30">
      <c r="E26" s="125"/>
      <c r="F26" s="98"/>
      <c r="G26" s="125"/>
      <c r="H26" s="98"/>
      <c r="I26" s="125"/>
      <c r="J26" s="98"/>
      <c r="K26" s="125"/>
      <c r="L26" s="98"/>
      <c r="M26" s="125"/>
      <c r="N26" s="98"/>
      <c r="O26" s="125"/>
      <c r="P26" s="98"/>
      <c r="Q26" s="97"/>
      <c r="R26" s="105"/>
      <c r="W26" s="105"/>
    </row>
    <row r="27" spans="2:30">
      <c r="B27" s="96">
        <v>11</v>
      </c>
      <c r="C27" s="95" t="s">
        <v>474</v>
      </c>
      <c r="E27" s="249">
        <v>8.1971075192301165E-2</v>
      </c>
      <c r="F27" s="98"/>
      <c r="G27" s="250">
        <v>7.2175941493476212E-2</v>
      </c>
      <c r="H27" s="98"/>
      <c r="I27" s="249">
        <v>5.262136219177338E-2</v>
      </c>
      <c r="J27" s="98"/>
      <c r="K27" s="249">
        <v>5.0211167800991337E-2</v>
      </c>
      <c r="L27" s="251"/>
      <c r="M27" s="249">
        <v>5.6970857808561003E-2</v>
      </c>
      <c r="N27" s="251"/>
      <c r="O27" s="249">
        <v>5.5038627518927033E-2</v>
      </c>
      <c r="P27" s="98"/>
      <c r="Q27" s="97"/>
    </row>
    <row r="28" spans="2:30">
      <c r="E28" s="126"/>
      <c r="F28" s="98"/>
      <c r="G28" s="126"/>
      <c r="H28" s="98"/>
      <c r="I28" s="126"/>
      <c r="J28" s="98"/>
      <c r="K28" s="126"/>
      <c r="L28" s="98"/>
      <c r="M28" s="126"/>
      <c r="N28" s="98"/>
      <c r="O28" s="126"/>
      <c r="P28" s="98"/>
      <c r="Q28" s="97"/>
    </row>
    <row r="29" spans="2:30">
      <c r="B29" s="96">
        <v>12</v>
      </c>
      <c r="C29" s="95" t="s">
        <v>475</v>
      </c>
      <c r="E29" s="125"/>
      <c r="F29" s="98"/>
      <c r="G29" s="125"/>
      <c r="H29" s="98"/>
      <c r="I29" s="125"/>
      <c r="J29" s="98"/>
      <c r="K29" s="125"/>
      <c r="L29" s="98"/>
      <c r="M29" s="125"/>
      <c r="N29" s="98"/>
      <c r="O29" s="125"/>
      <c r="P29" s="98"/>
      <c r="Q29" s="97"/>
    </row>
    <row r="30" spans="2:30">
      <c r="E30" s="125"/>
      <c r="F30" s="98"/>
      <c r="G30" s="125"/>
      <c r="H30" s="98"/>
      <c r="I30" s="125"/>
      <c r="J30" s="98"/>
      <c r="K30" s="125"/>
      <c r="L30" s="98"/>
      <c r="M30" s="125"/>
      <c r="N30" s="98"/>
      <c r="O30" s="125"/>
      <c r="P30" s="98"/>
      <c r="Q30" s="252"/>
    </row>
    <row r="31" spans="2:30">
      <c r="B31" s="96">
        <v>13</v>
      </c>
      <c r="C31" s="121" t="s">
        <v>476</v>
      </c>
      <c r="E31" s="125"/>
      <c r="G31" s="125"/>
      <c r="H31" s="98"/>
      <c r="I31" s="124"/>
      <c r="J31" s="98"/>
      <c r="K31" s="124"/>
      <c r="L31" s="98"/>
      <c r="M31" s="124"/>
      <c r="N31" s="98"/>
      <c r="O31" s="124"/>
      <c r="P31" s="98"/>
      <c r="Q31" s="97"/>
    </row>
    <row r="32" spans="2:30">
      <c r="B32" s="96">
        <v>14</v>
      </c>
      <c r="C32" s="121" t="s">
        <v>477</v>
      </c>
      <c r="E32" s="120">
        <v>-62342.724000000002</v>
      </c>
      <c r="F32" s="120"/>
      <c r="G32" s="120">
        <v>-62519.71</v>
      </c>
      <c r="H32" s="120"/>
      <c r="I32" s="120">
        <v>-64019.71</v>
      </c>
      <c r="J32" s="120"/>
      <c r="K32" s="120">
        <v>-62019.71</v>
      </c>
      <c r="L32" s="120"/>
      <c r="M32" s="120">
        <v>-60019.71</v>
      </c>
      <c r="N32" s="120"/>
      <c r="O32" s="120">
        <v>-58019.71</v>
      </c>
      <c r="P32" s="98"/>
      <c r="Q32" s="97">
        <v>20</v>
      </c>
      <c r="S32" s="98"/>
      <c r="U32" s="98"/>
      <c r="W32" s="98"/>
      <c r="Y32" s="98"/>
      <c r="AA32" s="98"/>
      <c r="AC32" s="98"/>
    </row>
    <row r="33" spans="2:33">
      <c r="B33" s="96">
        <v>15</v>
      </c>
      <c r="C33" s="121" t="s">
        <v>145</v>
      </c>
      <c r="E33" s="120">
        <v>-25727.167000000001</v>
      </c>
      <c r="F33" s="120"/>
      <c r="G33" s="120">
        <v>-25856.935000000001</v>
      </c>
      <c r="H33" s="120"/>
      <c r="I33" s="120">
        <v>-25856.935000000001</v>
      </c>
      <c r="J33" s="120"/>
      <c r="K33" s="120">
        <v>-25856.935000000001</v>
      </c>
      <c r="L33" s="120"/>
      <c r="M33" s="120">
        <v>-25856.935000000001</v>
      </c>
      <c r="N33" s="120"/>
      <c r="O33" s="120">
        <v>-25856.935000000001</v>
      </c>
      <c r="P33" s="98"/>
      <c r="Q33" s="97">
        <v>21</v>
      </c>
      <c r="S33" s="98"/>
      <c r="T33" s="105"/>
      <c r="U33" s="98"/>
      <c r="W33" s="98"/>
      <c r="Y33" s="98"/>
      <c r="AA33" s="98"/>
      <c r="AC33" s="98"/>
    </row>
    <row r="34" spans="2:33">
      <c r="B34" s="96">
        <v>16</v>
      </c>
      <c r="C34" s="121" t="s">
        <v>478</v>
      </c>
      <c r="E34" s="120">
        <v>-212.065</v>
      </c>
      <c r="F34" s="120"/>
      <c r="G34" s="120">
        <v>-212.065</v>
      </c>
      <c r="H34" s="120"/>
      <c r="I34" s="120">
        <v>-212.065</v>
      </c>
      <c r="J34" s="120"/>
      <c r="K34" s="120">
        <v>-212.065</v>
      </c>
      <c r="L34" s="120"/>
      <c r="M34" s="120">
        <v>-212.065</v>
      </c>
      <c r="N34" s="120"/>
      <c r="O34" s="120">
        <v>-212.065</v>
      </c>
      <c r="P34" s="98"/>
      <c r="Q34" s="97">
        <v>22</v>
      </c>
      <c r="S34" s="98"/>
      <c r="U34" s="98"/>
      <c r="W34" s="98"/>
      <c r="Y34" s="98"/>
      <c r="AA34" s="98"/>
      <c r="AC34" s="98"/>
    </row>
    <row r="35" spans="2:33">
      <c r="C35" s="121"/>
      <c r="E35" s="120"/>
      <c r="F35" s="120"/>
      <c r="G35" s="123"/>
      <c r="H35" s="123"/>
      <c r="I35" s="123"/>
      <c r="J35" s="120"/>
      <c r="K35" s="120"/>
      <c r="L35" s="120"/>
      <c r="M35" s="120"/>
      <c r="N35" s="120"/>
      <c r="O35" s="120"/>
      <c r="P35" s="98"/>
      <c r="Q35" s="97"/>
      <c r="S35" s="98"/>
      <c r="T35" s="251"/>
      <c r="U35" s="98"/>
      <c r="W35" s="98"/>
      <c r="Y35" s="98"/>
      <c r="AA35" s="98"/>
      <c r="AC35" s="98"/>
    </row>
    <row r="36" spans="2:33">
      <c r="B36" s="96">
        <v>17</v>
      </c>
      <c r="C36" s="121" t="s">
        <v>479</v>
      </c>
      <c r="E36" s="120">
        <v>-88281.956000000006</v>
      </c>
      <c r="F36" s="120"/>
      <c r="G36" s="120">
        <v>-88588.71</v>
      </c>
      <c r="H36" s="120"/>
      <c r="I36" s="120">
        <v>-90088.71</v>
      </c>
      <c r="J36" s="120"/>
      <c r="K36" s="120">
        <v>-88088.71</v>
      </c>
      <c r="L36" s="120"/>
      <c r="M36" s="120">
        <v>-86088.71</v>
      </c>
      <c r="N36" s="120"/>
      <c r="O36" s="120">
        <v>-84088.71</v>
      </c>
      <c r="P36" s="98"/>
      <c r="Q36" s="97"/>
      <c r="S36" s="98"/>
      <c r="U36" s="98"/>
      <c r="W36" s="98"/>
      <c r="Y36" s="98"/>
      <c r="AA36" s="98"/>
      <c r="AC36" s="98"/>
      <c r="AF36" s="98"/>
      <c r="AG36" s="122"/>
    </row>
    <row r="37" spans="2:33">
      <c r="C37" s="121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98"/>
      <c r="Q37" s="97"/>
      <c r="S37" s="98"/>
      <c r="U37" s="98"/>
      <c r="W37" s="98"/>
      <c r="Y37" s="98"/>
      <c r="AA37" s="98"/>
      <c r="AC37" s="98"/>
    </row>
    <row r="38" spans="2:33">
      <c r="B38" s="96">
        <v>18</v>
      </c>
      <c r="C38" s="121" t="s">
        <v>480</v>
      </c>
      <c r="E38" s="120">
        <v>-68144.823000000004</v>
      </c>
      <c r="F38" s="120"/>
      <c r="G38" s="120">
        <v>-72998.182000000001</v>
      </c>
      <c r="H38" s="120"/>
      <c r="I38" s="120">
        <v>-78344.063999999998</v>
      </c>
      <c r="J38" s="120"/>
      <c r="K38" s="120">
        <v>-84081.44</v>
      </c>
      <c r="L38" s="120"/>
      <c r="M38" s="120">
        <v>-90238.982999999993</v>
      </c>
      <c r="N38" s="120"/>
      <c r="O38" s="120">
        <v>-96847.463000000003</v>
      </c>
      <c r="P38" s="98"/>
      <c r="Q38" s="97">
        <v>6</v>
      </c>
      <c r="S38" s="98"/>
      <c r="U38" s="98"/>
      <c r="W38" s="98"/>
      <c r="Y38" s="98"/>
      <c r="AA38" s="98"/>
      <c r="AC38" s="98"/>
    </row>
    <row r="39" spans="2:33"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98"/>
      <c r="Q39" s="97"/>
    </row>
    <row r="40" spans="2:33">
      <c r="B40" s="96">
        <v>19</v>
      </c>
      <c r="C40" s="95" t="s">
        <v>481</v>
      </c>
      <c r="E40" s="120">
        <v>-156426.77900000001</v>
      </c>
      <c r="F40" s="120"/>
      <c r="G40" s="120">
        <v>-161586.89199999999</v>
      </c>
      <c r="H40" s="120"/>
      <c r="I40" s="120">
        <v>-168432.774</v>
      </c>
      <c r="J40" s="120"/>
      <c r="K40" s="120">
        <v>-172170.15000000002</v>
      </c>
      <c r="L40" s="120"/>
      <c r="M40" s="120">
        <v>-176327.693</v>
      </c>
      <c r="N40" s="120"/>
      <c r="O40" s="120">
        <v>-180936.17300000001</v>
      </c>
      <c r="P40" s="98"/>
      <c r="Q40" s="97"/>
    </row>
    <row r="41" spans="2:33">
      <c r="E41" s="119"/>
      <c r="F41" s="98"/>
      <c r="G41" s="119"/>
      <c r="H41" s="98"/>
      <c r="I41" s="119"/>
      <c r="J41" s="98"/>
      <c r="K41" s="117"/>
      <c r="L41" s="118"/>
      <c r="M41" s="117"/>
      <c r="N41" s="118"/>
      <c r="O41" s="117"/>
      <c r="P41" s="98"/>
      <c r="Q41" s="97"/>
    </row>
    <row r="42" spans="2:33" s="100" customFormat="1" ht="13">
      <c r="B42" s="103">
        <v>20</v>
      </c>
      <c r="C42" s="100" t="s">
        <v>482</v>
      </c>
      <c r="E42" s="113">
        <v>0.22099999999045394</v>
      </c>
      <c r="F42" s="107"/>
      <c r="G42" s="113">
        <v>6130.3740000000107</v>
      </c>
      <c r="H42" s="102"/>
      <c r="I42" s="113">
        <v>8110.002999999997</v>
      </c>
      <c r="J42" s="106"/>
      <c r="K42" s="113">
        <v>13237.045999999973</v>
      </c>
      <c r="L42" s="105"/>
      <c r="M42" s="113">
        <v>19642.309999999998</v>
      </c>
      <c r="N42" s="105"/>
      <c r="O42" s="113">
        <v>25819.75</v>
      </c>
      <c r="P42" s="98"/>
      <c r="Q42" s="101"/>
      <c r="S42" s="102"/>
      <c r="U42" s="102"/>
      <c r="W42" s="102"/>
      <c r="Y42" s="102"/>
      <c r="AA42" s="102"/>
      <c r="AC42" s="102"/>
    </row>
    <row r="43" spans="2:33" s="100" customFormat="1" ht="13">
      <c r="B43" s="103"/>
      <c r="E43" s="115"/>
      <c r="F43" s="107"/>
      <c r="G43" s="115"/>
      <c r="H43" s="107"/>
      <c r="I43" s="115"/>
      <c r="J43" s="107"/>
      <c r="K43" s="115"/>
      <c r="L43" s="110"/>
      <c r="M43" s="115"/>
      <c r="N43" s="98"/>
      <c r="O43" s="116"/>
      <c r="P43" s="98"/>
      <c r="Q43" s="101"/>
    </row>
    <row r="44" spans="2:33" ht="13">
      <c r="B44" s="103">
        <v>21</v>
      </c>
      <c r="C44" s="100" t="s">
        <v>483</v>
      </c>
      <c r="E44" s="112"/>
      <c r="F44" s="111"/>
      <c r="G44" s="109"/>
      <c r="H44" s="111"/>
      <c r="I44" s="109"/>
      <c r="J44" s="111"/>
      <c r="K44" s="109"/>
      <c r="L44" s="110"/>
      <c r="M44" s="115"/>
      <c r="N44" s="98"/>
      <c r="O44" s="108"/>
      <c r="P44" s="98"/>
      <c r="Q44" s="95"/>
    </row>
    <row r="45" spans="2:33" ht="13">
      <c r="B45" s="103"/>
      <c r="E45" s="112"/>
      <c r="F45" s="111"/>
      <c r="G45" s="109"/>
      <c r="H45" s="111"/>
      <c r="I45" s="109"/>
      <c r="J45" s="111"/>
      <c r="K45" s="109"/>
      <c r="L45" s="110"/>
      <c r="M45" s="109"/>
      <c r="N45" s="98"/>
      <c r="O45" s="108"/>
      <c r="P45" s="98"/>
    </row>
    <row r="46" spans="2:33" ht="13">
      <c r="B46" s="96">
        <v>22</v>
      </c>
      <c r="C46" s="95" t="s">
        <v>484</v>
      </c>
      <c r="E46" s="113">
        <v>0</v>
      </c>
      <c r="F46" s="111"/>
      <c r="G46" s="113">
        <v>-1112.2</v>
      </c>
      <c r="H46" s="114"/>
      <c r="I46" s="113">
        <v>-2590.1999999999998</v>
      </c>
      <c r="J46" s="114"/>
      <c r="K46" s="113">
        <v>-3164</v>
      </c>
      <c r="L46" s="105"/>
      <c r="M46" s="113">
        <v>-3564</v>
      </c>
      <c r="N46" s="98"/>
      <c r="O46" s="113">
        <v>-3904</v>
      </c>
      <c r="P46" s="98"/>
      <c r="Q46" s="97"/>
    </row>
    <row r="47" spans="2:33" ht="13">
      <c r="E47" s="115"/>
      <c r="F47" s="111"/>
      <c r="G47" s="113"/>
      <c r="H47" s="114"/>
      <c r="I47" s="113"/>
      <c r="J47" s="114"/>
      <c r="K47" s="113"/>
      <c r="L47" s="105"/>
      <c r="M47" s="113"/>
      <c r="N47" s="98"/>
      <c r="O47" s="113"/>
      <c r="P47" s="98"/>
      <c r="Q47" s="97"/>
    </row>
    <row r="48" spans="2:33" ht="13">
      <c r="B48" s="103">
        <v>23</v>
      </c>
      <c r="C48" s="100" t="s">
        <v>485</v>
      </c>
      <c r="E48" s="113">
        <v>0</v>
      </c>
      <c r="F48" s="111"/>
      <c r="G48" s="113">
        <v>-5018</v>
      </c>
      <c r="H48" s="114"/>
      <c r="I48" s="113">
        <v>-906.66355999999996</v>
      </c>
      <c r="J48" s="114"/>
      <c r="K48" s="113">
        <v>0</v>
      </c>
      <c r="L48" s="105"/>
      <c r="M48" s="113">
        <v>0</v>
      </c>
      <c r="N48" s="98"/>
      <c r="O48" s="113">
        <v>0</v>
      </c>
      <c r="P48" s="98"/>
      <c r="Q48" s="97"/>
    </row>
    <row r="49" spans="2:17" ht="13">
      <c r="B49" s="103"/>
      <c r="C49" s="100"/>
      <c r="E49" s="112"/>
      <c r="F49" s="111"/>
      <c r="G49" s="109"/>
      <c r="H49" s="111"/>
      <c r="I49" s="109"/>
      <c r="J49" s="111"/>
      <c r="K49" s="109"/>
      <c r="L49" s="110"/>
      <c r="M49" s="109"/>
      <c r="N49" s="98"/>
      <c r="O49" s="108"/>
      <c r="P49" s="98"/>
      <c r="Q49" s="101"/>
    </row>
    <row r="50" spans="2:17" s="100" customFormat="1" ht="13">
      <c r="B50" s="103">
        <v>24</v>
      </c>
      <c r="C50" s="100" t="s">
        <v>486</v>
      </c>
      <c r="E50" s="104">
        <v>0.22099999999045394</v>
      </c>
      <c r="F50" s="107"/>
      <c r="G50" s="104">
        <v>0.17400000001089211</v>
      </c>
      <c r="H50" s="106"/>
      <c r="I50" s="104">
        <v>4613.1394399999972</v>
      </c>
      <c r="J50" s="106"/>
      <c r="K50" s="104">
        <v>10073.045999999973</v>
      </c>
      <c r="L50" s="105"/>
      <c r="M50" s="104">
        <v>16078.309999999998</v>
      </c>
      <c r="N50" s="105"/>
      <c r="O50" s="104">
        <v>21915.75</v>
      </c>
      <c r="P50" s="98"/>
      <c r="Q50" s="101"/>
    </row>
    <row r="51" spans="2:17" s="100" customFormat="1" ht="13">
      <c r="B51" s="103"/>
      <c r="E51" s="102"/>
      <c r="F51" s="102"/>
      <c r="G51" s="102"/>
      <c r="H51" s="102"/>
      <c r="I51" s="102"/>
      <c r="J51" s="102"/>
      <c r="K51" s="102"/>
      <c r="L51" s="98"/>
      <c r="M51" s="102"/>
      <c r="N51" s="98"/>
      <c r="O51" s="102"/>
      <c r="P51" s="98"/>
      <c r="Q51" s="101"/>
    </row>
    <row r="52" spans="2:17" ht="13.4" hidden="1" customHeight="1">
      <c r="E52" s="98"/>
      <c r="F52" s="98"/>
      <c r="G52" s="98">
        <v>13650.842000000004</v>
      </c>
      <c r="H52" s="98"/>
      <c r="I52" s="98">
        <v>13875.67300000001</v>
      </c>
      <c r="J52" s="98"/>
      <c r="K52" s="98">
        <v>19221.125999999989</v>
      </c>
      <c r="L52" s="98"/>
      <c r="M52" s="98">
        <v>20456.421999999991</v>
      </c>
      <c r="N52" s="98"/>
      <c r="O52" s="98">
        <v>22377.92300000001</v>
      </c>
      <c r="P52" s="98"/>
      <c r="Q52" s="97"/>
    </row>
    <row r="53" spans="2:17" ht="13.4" hidden="1" customHeight="1"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7"/>
    </row>
    <row r="54" spans="2:17" ht="13.4" hidden="1" customHeight="1"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7"/>
    </row>
    <row r="55" spans="2:17" ht="13.4" hidden="1" customHeight="1">
      <c r="E55" s="98"/>
      <c r="F55" s="98"/>
      <c r="G55" s="98"/>
      <c r="H55" s="98"/>
      <c r="I55" s="98"/>
      <c r="J55" s="98"/>
      <c r="K55" s="98"/>
      <c r="L55" s="98"/>
      <c r="M55" s="98"/>
      <c r="P55" s="98"/>
      <c r="Q55" s="97"/>
    </row>
    <row r="56" spans="2:17" ht="13.4" hidden="1" customHeight="1">
      <c r="E56" s="98"/>
      <c r="F56" s="98"/>
      <c r="G56" s="98">
        <v>-4245</v>
      </c>
      <c r="H56" s="98"/>
      <c r="I56" s="98">
        <v>1488</v>
      </c>
      <c r="J56" s="98"/>
      <c r="K56" s="98">
        <v>7094</v>
      </c>
      <c r="L56" s="98"/>
      <c r="M56" s="98">
        <v>10797</v>
      </c>
      <c r="N56" s="98"/>
      <c r="O56" s="98">
        <v>12459</v>
      </c>
      <c r="P56" s="98"/>
      <c r="Q56" s="97"/>
    </row>
    <row r="57" spans="2:17" ht="13.4" hidden="1" customHeight="1"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7"/>
    </row>
    <row r="58" spans="2:17" ht="13.4" hidden="1" customHeight="1">
      <c r="E58" s="98"/>
      <c r="F58" s="98"/>
      <c r="G58" s="98">
        <v>-10375.374000000011</v>
      </c>
      <c r="H58" s="98"/>
      <c r="I58" s="98">
        <v>-6622.002999999997</v>
      </c>
      <c r="J58" s="98"/>
      <c r="K58" s="98">
        <v>-6143.045999999973</v>
      </c>
      <c r="L58" s="98"/>
      <c r="M58" s="98">
        <v>-8845.3099999999977</v>
      </c>
      <c r="N58" s="98"/>
      <c r="O58" s="98">
        <v>-13360.75</v>
      </c>
      <c r="P58" s="98"/>
      <c r="Q58" s="97"/>
    </row>
    <row r="59" spans="2:17" ht="13.4" hidden="1" customHeight="1"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7"/>
    </row>
    <row r="60" spans="2:17" ht="13.4" hidden="1" customHeight="1"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7"/>
    </row>
    <row r="61" spans="2:17" ht="13.4" hidden="1" customHeight="1">
      <c r="E61" s="98"/>
      <c r="F61" s="98"/>
      <c r="G61" s="98"/>
      <c r="H61" s="98"/>
      <c r="I61" s="98"/>
      <c r="J61" s="98"/>
      <c r="K61" s="98"/>
      <c r="L61" s="98"/>
      <c r="M61" s="98"/>
      <c r="P61" s="98"/>
      <c r="Q61" s="97"/>
    </row>
    <row r="62" spans="2:17">
      <c r="E62" s="98"/>
      <c r="F62" s="98"/>
      <c r="G62" s="98">
        <v>-4.6999999979561835E-2</v>
      </c>
      <c r="H62" s="98"/>
      <c r="I62" s="98">
        <v>4612.9654399999863</v>
      </c>
      <c r="J62" s="98"/>
      <c r="K62" s="98">
        <v>5459.9065599999758</v>
      </c>
      <c r="L62" s="98"/>
      <c r="M62" s="98">
        <v>6005.2640000000247</v>
      </c>
      <c r="O62" s="345">
        <v>5837.4400000000023</v>
      </c>
      <c r="P62" s="98"/>
      <c r="Q62" s="97"/>
    </row>
    <row r="63" spans="2:17">
      <c r="E63" s="98"/>
      <c r="F63" s="98"/>
      <c r="G63" s="98"/>
      <c r="H63" s="98"/>
      <c r="I63" s="98"/>
      <c r="J63" s="98"/>
      <c r="K63" s="98"/>
      <c r="L63" s="98"/>
      <c r="M63" s="98"/>
      <c r="P63" s="98"/>
      <c r="Q63" s="97"/>
    </row>
    <row r="64" spans="2:17">
      <c r="E64" s="98"/>
      <c r="F64" s="98"/>
      <c r="G64" s="98"/>
      <c r="H64" s="98"/>
      <c r="I64" s="98"/>
      <c r="J64" s="98"/>
      <c r="K64" s="98"/>
      <c r="L64" s="98"/>
      <c r="M64" s="98"/>
      <c r="P64" s="98"/>
      <c r="Q64" s="97"/>
    </row>
    <row r="65" spans="3:17">
      <c r="E65" s="98"/>
      <c r="F65" s="98"/>
      <c r="G65" s="98"/>
      <c r="H65" s="98"/>
      <c r="I65" s="98"/>
      <c r="J65" s="98"/>
      <c r="K65" s="98"/>
      <c r="L65" s="98"/>
      <c r="M65" s="98"/>
      <c r="P65" s="98"/>
      <c r="Q65" s="97"/>
    </row>
    <row r="66" spans="3:17">
      <c r="E66" s="98"/>
      <c r="F66" s="98"/>
      <c r="G66" s="98"/>
      <c r="H66" s="98"/>
      <c r="I66" s="98"/>
      <c r="J66" s="98"/>
      <c r="K66" s="98"/>
      <c r="L66" s="98"/>
      <c r="M66" s="98"/>
      <c r="P66" s="98"/>
      <c r="Q66" s="97"/>
    </row>
    <row r="67" spans="3:17">
      <c r="C67" s="99"/>
      <c r="E67" s="98"/>
      <c r="F67" s="98"/>
      <c r="G67" s="98"/>
      <c r="H67" s="98"/>
      <c r="I67" s="98"/>
      <c r="J67" s="98"/>
      <c r="K67" s="98"/>
      <c r="L67" s="98"/>
      <c r="M67" s="98"/>
      <c r="P67" s="98"/>
      <c r="Q67" s="97"/>
    </row>
    <row r="68" spans="3:17"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7"/>
    </row>
    <row r="69" spans="3:17"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7"/>
    </row>
    <row r="70" spans="3:17"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7"/>
    </row>
    <row r="71" spans="3:17"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7"/>
    </row>
    <row r="72" spans="3:17"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7"/>
    </row>
    <row r="73" spans="3:17"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7"/>
    </row>
    <row r="74" spans="3:17"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7"/>
    </row>
    <row r="75" spans="3:17"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7"/>
    </row>
    <row r="76" spans="3:17"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7"/>
    </row>
    <row r="77" spans="3:17"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7"/>
    </row>
    <row r="78" spans="3:17"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7"/>
    </row>
    <row r="79" spans="3:17"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7"/>
    </row>
    <row r="80" spans="3:17"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7"/>
    </row>
    <row r="81" spans="5:17"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7"/>
    </row>
    <row r="82" spans="5:17"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7"/>
    </row>
    <row r="83" spans="5:17"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7"/>
    </row>
    <row r="84" spans="5:17"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7"/>
    </row>
    <row r="85" spans="5:17"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7"/>
    </row>
    <row r="86" spans="5:17"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7"/>
    </row>
    <row r="87" spans="5:17"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7"/>
    </row>
    <row r="88" spans="5:17"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7"/>
    </row>
    <row r="89" spans="5:17"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7"/>
    </row>
    <row r="90" spans="5:17"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7"/>
    </row>
    <row r="91" spans="5:17"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7"/>
    </row>
    <row r="92" spans="5:17"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7"/>
    </row>
    <row r="93" spans="5:17"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7"/>
    </row>
    <row r="94" spans="5:17"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7"/>
    </row>
    <row r="95" spans="5:17"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7"/>
    </row>
    <row r="96" spans="5:17"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7"/>
    </row>
    <row r="97" spans="5:17"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7"/>
    </row>
    <row r="98" spans="5:17"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7"/>
    </row>
    <row r="99" spans="5:17"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7"/>
    </row>
    <row r="100" spans="5:17"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7"/>
    </row>
    <row r="101" spans="5:17"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7"/>
    </row>
    <row r="102" spans="5:17"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7"/>
    </row>
    <row r="103" spans="5:17"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7"/>
    </row>
    <row r="104" spans="5:17"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7"/>
    </row>
    <row r="105" spans="5:17"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7"/>
    </row>
    <row r="106" spans="5:17"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7"/>
    </row>
    <row r="107" spans="5:17"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7"/>
    </row>
    <row r="108" spans="5:17"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7"/>
    </row>
    <row r="109" spans="5:17"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7"/>
    </row>
    <row r="110" spans="5:17"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7"/>
    </row>
    <row r="111" spans="5:17"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7"/>
    </row>
    <row r="112" spans="5:17"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7"/>
    </row>
    <row r="113" spans="5:17"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7"/>
    </row>
    <row r="114" spans="5:17"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7"/>
    </row>
    <row r="115" spans="5:17"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7"/>
    </row>
    <row r="116" spans="5:17"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7"/>
    </row>
    <row r="117" spans="5:17"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7"/>
    </row>
    <row r="118" spans="5:17"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7"/>
    </row>
    <row r="119" spans="5:17"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7"/>
    </row>
    <row r="120" spans="5:17"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7"/>
    </row>
    <row r="121" spans="5:17"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7"/>
    </row>
    <row r="122" spans="5:17"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7"/>
    </row>
    <row r="123" spans="5:17"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7"/>
    </row>
    <row r="124" spans="5:17"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7"/>
    </row>
    <row r="125" spans="5:17"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7"/>
    </row>
    <row r="126" spans="5:17"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7"/>
    </row>
    <row r="127" spans="5:17"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7"/>
    </row>
    <row r="128" spans="5:17"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7"/>
    </row>
    <row r="129" spans="5:17"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7"/>
    </row>
    <row r="130" spans="5:17"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7"/>
    </row>
    <row r="131" spans="5:17"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7"/>
    </row>
    <row r="132" spans="5:17"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7"/>
    </row>
    <row r="133" spans="5:17"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7"/>
    </row>
    <row r="134" spans="5:17"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7"/>
    </row>
    <row r="135" spans="5:17"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7"/>
    </row>
    <row r="136" spans="5:17"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7"/>
    </row>
    <row r="137" spans="5:17"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7"/>
    </row>
    <row r="138" spans="5:17"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7"/>
    </row>
    <row r="139" spans="5:17"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7"/>
    </row>
    <row r="140" spans="5:17"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7"/>
    </row>
    <row r="141" spans="5:17"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7"/>
    </row>
    <row r="142" spans="5:17"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7"/>
    </row>
    <row r="143" spans="5:17"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7"/>
    </row>
    <row r="144" spans="5:17"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7"/>
    </row>
    <row r="145" spans="5:17"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7"/>
    </row>
    <row r="146" spans="5:17"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7"/>
    </row>
    <row r="147" spans="5:17"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7"/>
    </row>
    <row r="148" spans="5:17"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7"/>
    </row>
    <row r="149" spans="5:17"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7"/>
    </row>
    <row r="150" spans="5:17"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7"/>
    </row>
    <row r="151" spans="5:17"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7"/>
    </row>
    <row r="152" spans="5:17"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7"/>
    </row>
    <row r="153" spans="5:17"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7"/>
    </row>
    <row r="154" spans="5:17"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7"/>
    </row>
    <row r="155" spans="5:17"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7"/>
    </row>
    <row r="156" spans="5:17"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7"/>
    </row>
    <row r="157" spans="5:17"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7"/>
    </row>
    <row r="158" spans="5:17"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7"/>
    </row>
    <row r="159" spans="5:17"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7"/>
    </row>
    <row r="160" spans="5:17"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7"/>
    </row>
    <row r="161" spans="5:17"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7"/>
    </row>
    <row r="162" spans="5:17"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7"/>
    </row>
    <row r="163" spans="5:17"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7"/>
    </row>
    <row r="164" spans="5:17"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7"/>
    </row>
    <row r="165" spans="5:17"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7"/>
    </row>
    <row r="166" spans="5:17"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7"/>
    </row>
    <row r="167" spans="5:17"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7"/>
    </row>
    <row r="168" spans="5:17"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7"/>
    </row>
    <row r="169" spans="5:17"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7"/>
    </row>
    <row r="170" spans="5:17"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7"/>
    </row>
    <row r="171" spans="5:17"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7"/>
    </row>
    <row r="172" spans="5:17"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7"/>
    </row>
    <row r="173" spans="5:17"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7"/>
    </row>
    <row r="174" spans="5:17"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7"/>
    </row>
    <row r="175" spans="5:17"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7"/>
    </row>
    <row r="176" spans="5:17"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7"/>
    </row>
    <row r="177" spans="5:17"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7"/>
    </row>
    <row r="178" spans="5:17"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7"/>
    </row>
    <row r="179" spans="5:17"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7"/>
    </row>
    <row r="180" spans="5:17"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7"/>
    </row>
    <row r="181" spans="5:17"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7"/>
    </row>
    <row r="182" spans="5:17"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7"/>
    </row>
    <row r="183" spans="5:17"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7"/>
    </row>
    <row r="184" spans="5:17"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7"/>
    </row>
    <row r="185" spans="5:17"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7"/>
    </row>
    <row r="186" spans="5:17"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7"/>
    </row>
    <row r="187" spans="5:17"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7"/>
    </row>
    <row r="188" spans="5:17"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7"/>
    </row>
    <row r="189" spans="5:17"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7"/>
    </row>
    <row r="190" spans="5:17"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7"/>
    </row>
    <row r="191" spans="5:17"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7"/>
    </row>
    <row r="192" spans="5:17"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7"/>
    </row>
    <row r="193" spans="5:17"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7"/>
    </row>
    <row r="194" spans="5:17"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7"/>
    </row>
    <row r="195" spans="5:17"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7"/>
    </row>
    <row r="196" spans="5:17"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7"/>
    </row>
    <row r="197" spans="5:17"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7"/>
    </row>
    <row r="198" spans="5:17"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7"/>
    </row>
    <row r="199" spans="5:17"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7"/>
    </row>
    <row r="200" spans="5:17"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7"/>
    </row>
    <row r="201" spans="5:17"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7"/>
    </row>
    <row r="202" spans="5:17"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7"/>
    </row>
    <row r="203" spans="5:17"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7"/>
    </row>
    <row r="204" spans="5:17"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7"/>
    </row>
    <row r="205" spans="5:17"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7"/>
    </row>
    <row r="206" spans="5:17"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7"/>
    </row>
    <row r="207" spans="5:17"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7"/>
    </row>
    <row r="208" spans="5:17"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7"/>
    </row>
    <row r="209" spans="5:17"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7"/>
    </row>
    <row r="210" spans="5:17"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7"/>
    </row>
    <row r="211" spans="5:17"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7"/>
    </row>
    <row r="212" spans="5:17"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7"/>
    </row>
    <row r="213" spans="5:17"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7"/>
    </row>
    <row r="214" spans="5:17"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7"/>
    </row>
    <row r="215" spans="5:17"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7"/>
    </row>
    <row r="216" spans="5:17"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7"/>
    </row>
    <row r="217" spans="5:17"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7"/>
    </row>
    <row r="218" spans="5:17"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7"/>
    </row>
    <row r="219" spans="5:17"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7"/>
    </row>
    <row r="220" spans="5:17"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7"/>
    </row>
    <row r="221" spans="5:17"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7"/>
    </row>
    <row r="222" spans="5:17"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7"/>
    </row>
    <row r="223" spans="5:17"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7"/>
    </row>
    <row r="224" spans="5:17"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7"/>
    </row>
    <row r="225" spans="5:17"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7"/>
    </row>
    <row r="226" spans="5:17"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7"/>
    </row>
    <row r="227" spans="5:17"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7"/>
    </row>
    <row r="228" spans="5:17"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7"/>
    </row>
    <row r="229" spans="5:17"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7"/>
    </row>
    <row r="230" spans="5:17"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7"/>
    </row>
    <row r="231" spans="5:17"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7"/>
    </row>
    <row r="232" spans="5:17"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7"/>
    </row>
    <row r="233" spans="5:17"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7"/>
    </row>
    <row r="234" spans="5:17"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7"/>
    </row>
    <row r="235" spans="5:17"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7"/>
    </row>
    <row r="236" spans="5:17"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7"/>
    </row>
    <row r="237" spans="5:17"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7"/>
    </row>
    <row r="238" spans="5:17"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7"/>
    </row>
    <row r="239" spans="5:17"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7"/>
    </row>
    <row r="240" spans="5:17"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7"/>
    </row>
    <row r="241" spans="5:17"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7"/>
    </row>
    <row r="242" spans="5:17"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7"/>
    </row>
    <row r="243" spans="5:17"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7"/>
    </row>
    <row r="244" spans="5:17"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7"/>
    </row>
    <row r="245" spans="5:17"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7"/>
    </row>
    <row r="246" spans="5:17"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7"/>
    </row>
    <row r="247" spans="5:17"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7"/>
    </row>
    <row r="248" spans="5:17"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7"/>
    </row>
    <row r="249" spans="5:17">
      <c r="E249" s="98"/>
      <c r="F249" s="98"/>
      <c r="G249" s="98"/>
      <c r="H249" s="98"/>
      <c r="I249" s="98"/>
      <c r="J249" s="98"/>
      <c r="K249" s="98"/>
      <c r="L249" s="98"/>
      <c r="M249" s="98"/>
      <c r="N249" s="98"/>
      <c r="O249" s="98"/>
      <c r="P249" s="98"/>
      <c r="Q249" s="97"/>
    </row>
    <row r="250" spans="5:17">
      <c r="E250" s="98"/>
      <c r="F250" s="98"/>
      <c r="G250" s="98"/>
      <c r="H250" s="98"/>
      <c r="I250" s="98"/>
      <c r="J250" s="98"/>
      <c r="K250" s="98"/>
      <c r="L250" s="98"/>
      <c r="M250" s="98"/>
      <c r="N250" s="98"/>
      <c r="O250" s="98"/>
      <c r="P250" s="98"/>
      <c r="Q250" s="97"/>
    </row>
    <row r="251" spans="5:17">
      <c r="E251" s="98"/>
      <c r="F251" s="98"/>
      <c r="G251" s="98"/>
      <c r="H251" s="98"/>
      <c r="I251" s="98"/>
      <c r="J251" s="98"/>
      <c r="K251" s="98"/>
      <c r="L251" s="98"/>
      <c r="M251" s="98"/>
      <c r="N251" s="98"/>
      <c r="O251" s="98"/>
      <c r="P251" s="98"/>
      <c r="Q251" s="97"/>
    </row>
    <row r="252" spans="5:17">
      <c r="E252" s="98"/>
      <c r="F252" s="98"/>
      <c r="G252" s="98"/>
      <c r="H252" s="98"/>
      <c r="I252" s="98"/>
      <c r="J252" s="98"/>
      <c r="K252" s="98"/>
      <c r="L252" s="98"/>
      <c r="M252" s="98"/>
      <c r="N252" s="98"/>
      <c r="O252" s="98"/>
      <c r="P252" s="98"/>
      <c r="Q252" s="97"/>
    </row>
    <row r="253" spans="5:17">
      <c r="E253" s="98"/>
      <c r="F253" s="98"/>
      <c r="G253" s="98"/>
      <c r="H253" s="98"/>
      <c r="I253" s="98"/>
      <c r="J253" s="98"/>
      <c r="K253" s="98"/>
      <c r="L253" s="98"/>
      <c r="M253" s="98"/>
      <c r="N253" s="98"/>
      <c r="O253" s="98"/>
      <c r="P253" s="98"/>
      <c r="Q253" s="97"/>
    </row>
    <row r="254" spans="5:17">
      <c r="E254" s="98"/>
      <c r="F254" s="98"/>
      <c r="G254" s="98"/>
      <c r="H254" s="98"/>
      <c r="I254" s="98"/>
      <c r="J254" s="98"/>
      <c r="K254" s="98"/>
      <c r="L254" s="98"/>
      <c r="M254" s="98"/>
      <c r="N254" s="98"/>
      <c r="O254" s="98"/>
      <c r="P254" s="98"/>
      <c r="Q254" s="97"/>
    </row>
    <row r="255" spans="5:17">
      <c r="E255" s="98"/>
      <c r="F255" s="98"/>
      <c r="G255" s="98"/>
      <c r="H255" s="98"/>
      <c r="I255" s="98"/>
      <c r="J255" s="98"/>
      <c r="K255" s="98"/>
      <c r="L255" s="98"/>
      <c r="M255" s="98"/>
      <c r="N255" s="98"/>
      <c r="O255" s="98"/>
      <c r="P255" s="98"/>
      <c r="Q255" s="97"/>
    </row>
    <row r="256" spans="5:17">
      <c r="E256" s="98"/>
      <c r="F256" s="98"/>
      <c r="G256" s="98"/>
      <c r="H256" s="98"/>
      <c r="I256" s="98"/>
      <c r="J256" s="98"/>
      <c r="K256" s="98"/>
      <c r="L256" s="98"/>
      <c r="M256" s="98"/>
      <c r="N256" s="98"/>
      <c r="O256" s="98"/>
      <c r="P256" s="98"/>
      <c r="Q256" s="97"/>
    </row>
    <row r="257" spans="5:17">
      <c r="E257" s="98"/>
      <c r="F257" s="98"/>
      <c r="G257" s="98"/>
      <c r="H257" s="98"/>
      <c r="I257" s="98"/>
      <c r="J257" s="98"/>
      <c r="K257" s="98"/>
      <c r="L257" s="98"/>
      <c r="M257" s="98"/>
      <c r="N257" s="98"/>
      <c r="O257" s="98"/>
      <c r="P257" s="98"/>
      <c r="Q257" s="97"/>
    </row>
    <row r="258" spans="5:17">
      <c r="E258" s="98"/>
      <c r="F258" s="98"/>
      <c r="G258" s="98"/>
      <c r="H258" s="98"/>
      <c r="I258" s="98"/>
      <c r="J258" s="98"/>
      <c r="K258" s="98"/>
      <c r="L258" s="98"/>
      <c r="M258" s="98"/>
      <c r="N258" s="98"/>
      <c r="O258" s="98"/>
      <c r="P258" s="98"/>
      <c r="Q258" s="97"/>
    </row>
    <row r="259" spans="5:17">
      <c r="E259" s="98"/>
      <c r="F259" s="98"/>
      <c r="G259" s="98"/>
      <c r="H259" s="98"/>
      <c r="I259" s="98"/>
      <c r="J259" s="98"/>
      <c r="K259" s="98"/>
      <c r="L259" s="98"/>
      <c r="M259" s="98"/>
      <c r="N259" s="98"/>
      <c r="O259" s="98"/>
      <c r="P259" s="98"/>
      <c r="Q259" s="97"/>
    </row>
    <row r="260" spans="5:17">
      <c r="E260" s="98"/>
      <c r="F260" s="98"/>
      <c r="G260" s="98"/>
      <c r="H260" s="98"/>
      <c r="I260" s="98"/>
      <c r="J260" s="98"/>
      <c r="K260" s="98"/>
      <c r="L260" s="98"/>
      <c r="M260" s="98"/>
      <c r="N260" s="98"/>
      <c r="O260" s="98"/>
      <c r="P260" s="98"/>
      <c r="Q260" s="97"/>
    </row>
    <row r="261" spans="5:17">
      <c r="E261" s="98"/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98"/>
      <c r="Q261" s="97"/>
    </row>
    <row r="262" spans="5:17">
      <c r="E262" s="98"/>
      <c r="F262" s="98"/>
      <c r="G262" s="98"/>
      <c r="H262" s="98"/>
      <c r="I262" s="98"/>
      <c r="J262" s="98"/>
      <c r="K262" s="98"/>
      <c r="L262" s="98"/>
      <c r="M262" s="98"/>
      <c r="N262" s="98"/>
      <c r="O262" s="98"/>
      <c r="P262" s="98"/>
      <c r="Q262" s="97"/>
    </row>
    <row r="263" spans="5:17"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98"/>
      <c r="P263" s="98"/>
      <c r="Q263" s="97"/>
    </row>
    <row r="264" spans="5:17">
      <c r="E264" s="98"/>
      <c r="F264" s="98"/>
      <c r="G264" s="98"/>
      <c r="H264" s="98"/>
      <c r="I264" s="98"/>
      <c r="J264" s="98"/>
      <c r="K264" s="98"/>
      <c r="L264" s="98"/>
      <c r="M264" s="98"/>
      <c r="N264" s="98"/>
      <c r="O264" s="98"/>
      <c r="P264" s="98"/>
      <c r="Q264" s="97"/>
    </row>
    <row r="265" spans="5:17">
      <c r="E265" s="98"/>
      <c r="F265" s="98"/>
      <c r="G265" s="98"/>
      <c r="H265" s="98"/>
      <c r="I265" s="98"/>
      <c r="J265" s="98"/>
      <c r="K265" s="98"/>
      <c r="L265" s="98"/>
      <c r="M265" s="98"/>
      <c r="N265" s="98"/>
      <c r="O265" s="98"/>
      <c r="P265" s="98"/>
      <c r="Q265" s="97"/>
    </row>
    <row r="266" spans="5:17">
      <c r="E266" s="98"/>
      <c r="F266" s="98"/>
      <c r="G266" s="98"/>
      <c r="H266" s="98"/>
      <c r="I266" s="98"/>
      <c r="J266" s="98"/>
      <c r="K266" s="98"/>
      <c r="L266" s="98"/>
      <c r="M266" s="98"/>
      <c r="N266" s="98"/>
      <c r="O266" s="98"/>
      <c r="P266" s="98"/>
      <c r="Q266" s="97"/>
    </row>
    <row r="267" spans="5:17">
      <c r="E267" s="98"/>
      <c r="F267" s="98"/>
      <c r="G267" s="98"/>
      <c r="H267" s="98"/>
      <c r="I267" s="98"/>
      <c r="J267" s="98"/>
      <c r="K267" s="98"/>
      <c r="L267" s="98"/>
      <c r="M267" s="98"/>
      <c r="N267" s="98"/>
      <c r="O267" s="98"/>
      <c r="P267" s="98"/>
      <c r="Q267" s="97"/>
    </row>
    <row r="268" spans="5:17">
      <c r="E268" s="98"/>
      <c r="F268" s="98"/>
      <c r="G268" s="98"/>
      <c r="H268" s="98"/>
      <c r="I268" s="98"/>
      <c r="J268" s="98"/>
      <c r="K268" s="98"/>
      <c r="L268" s="98"/>
      <c r="M268" s="98"/>
      <c r="N268" s="98"/>
      <c r="O268" s="98"/>
      <c r="P268" s="98"/>
      <c r="Q268" s="97"/>
    </row>
    <row r="269" spans="5:17">
      <c r="E269" s="98"/>
      <c r="F269" s="98"/>
      <c r="G269" s="98"/>
      <c r="H269" s="98"/>
      <c r="I269" s="98"/>
      <c r="J269" s="98"/>
      <c r="K269" s="98"/>
      <c r="L269" s="98"/>
      <c r="M269" s="98"/>
      <c r="N269" s="98"/>
      <c r="O269" s="98"/>
      <c r="P269" s="98"/>
      <c r="Q269" s="97"/>
    </row>
    <row r="270" spans="5:17">
      <c r="E270" s="98"/>
      <c r="F270" s="98"/>
      <c r="G270" s="98"/>
      <c r="H270" s="98"/>
      <c r="I270" s="98"/>
      <c r="J270" s="98"/>
      <c r="K270" s="98"/>
      <c r="L270" s="98"/>
      <c r="M270" s="98"/>
      <c r="N270" s="98"/>
      <c r="O270" s="98"/>
      <c r="P270" s="98"/>
      <c r="Q270" s="97"/>
    </row>
    <row r="271" spans="5:17"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98"/>
      <c r="P271" s="98"/>
      <c r="Q271" s="97"/>
    </row>
    <row r="272" spans="5:17"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98"/>
      <c r="P272" s="98"/>
      <c r="Q272" s="97"/>
    </row>
    <row r="273" spans="5:17"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98"/>
      <c r="P273" s="98"/>
      <c r="Q273" s="97"/>
    </row>
    <row r="274" spans="5:17"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8"/>
      <c r="Q274" s="97"/>
    </row>
    <row r="275" spans="5:17"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7"/>
    </row>
    <row r="276" spans="5:17"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8"/>
      <c r="Q276" s="97"/>
    </row>
    <row r="277" spans="5:17"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98"/>
      <c r="P277" s="98"/>
      <c r="Q277" s="97"/>
    </row>
    <row r="278" spans="5:17">
      <c r="E278" s="98"/>
      <c r="F278" s="98"/>
      <c r="G278" s="98"/>
      <c r="H278" s="98"/>
      <c r="I278" s="98"/>
      <c r="J278" s="98"/>
      <c r="K278" s="98"/>
      <c r="L278" s="98"/>
      <c r="M278" s="98"/>
      <c r="N278" s="98"/>
      <c r="O278" s="98"/>
      <c r="P278" s="98"/>
      <c r="Q278" s="97"/>
    </row>
    <row r="279" spans="5:17">
      <c r="E279" s="98"/>
      <c r="F279" s="98"/>
      <c r="G279" s="98"/>
      <c r="H279" s="98"/>
      <c r="I279" s="98"/>
      <c r="J279" s="98"/>
      <c r="K279" s="98"/>
      <c r="L279" s="98"/>
      <c r="M279" s="98"/>
      <c r="N279" s="98"/>
      <c r="O279" s="98"/>
      <c r="P279" s="98"/>
      <c r="Q279" s="97"/>
    </row>
    <row r="280" spans="5:17"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7"/>
    </row>
    <row r="281" spans="5:17">
      <c r="E281" s="98"/>
      <c r="F281" s="98"/>
      <c r="G281" s="98"/>
      <c r="H281" s="98"/>
      <c r="I281" s="98"/>
      <c r="J281" s="98"/>
      <c r="K281" s="98"/>
      <c r="L281" s="98"/>
      <c r="M281" s="98"/>
      <c r="N281" s="98"/>
      <c r="O281" s="98"/>
      <c r="P281" s="98"/>
      <c r="Q281" s="97"/>
    </row>
    <row r="282" spans="5:17">
      <c r="E282" s="98"/>
      <c r="F282" s="98"/>
      <c r="G282" s="98"/>
      <c r="H282" s="98"/>
      <c r="I282" s="98"/>
      <c r="J282" s="98"/>
      <c r="K282" s="98"/>
      <c r="L282" s="98"/>
      <c r="M282" s="98"/>
      <c r="N282" s="98"/>
      <c r="O282" s="98"/>
      <c r="P282" s="98"/>
      <c r="Q282" s="97"/>
    </row>
    <row r="283" spans="5:17">
      <c r="E283" s="98"/>
      <c r="F283" s="98"/>
      <c r="G283" s="98"/>
      <c r="H283" s="98"/>
      <c r="I283" s="98"/>
      <c r="J283" s="98"/>
      <c r="K283" s="98"/>
      <c r="L283" s="98"/>
      <c r="M283" s="98"/>
      <c r="N283" s="98"/>
      <c r="O283" s="98"/>
      <c r="P283" s="98"/>
      <c r="Q283" s="97"/>
    </row>
    <row r="284" spans="5:17"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7"/>
    </row>
    <row r="285" spans="5:17"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7"/>
    </row>
    <row r="286" spans="5:17">
      <c r="E286" s="98"/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8"/>
      <c r="Q286" s="97"/>
    </row>
    <row r="287" spans="5:17">
      <c r="E287" s="98"/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98"/>
      <c r="Q287" s="97"/>
    </row>
    <row r="288" spans="5:17">
      <c r="E288" s="98"/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7"/>
    </row>
    <row r="289" spans="5:17">
      <c r="E289" s="98"/>
      <c r="F289" s="98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7"/>
    </row>
    <row r="290" spans="5:17">
      <c r="E290" s="98"/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7"/>
    </row>
    <row r="291" spans="5:17">
      <c r="E291" s="98"/>
      <c r="F291" s="98"/>
      <c r="G291" s="98"/>
      <c r="H291" s="98"/>
      <c r="I291" s="98"/>
      <c r="J291" s="98"/>
      <c r="K291" s="98"/>
      <c r="L291" s="98"/>
      <c r="M291" s="98"/>
      <c r="N291" s="98"/>
      <c r="O291" s="98"/>
      <c r="P291" s="98"/>
      <c r="Q291" s="97"/>
    </row>
    <row r="292" spans="5:17">
      <c r="E292" s="98"/>
      <c r="F292" s="98"/>
      <c r="G292" s="98"/>
      <c r="H292" s="98"/>
      <c r="I292" s="98"/>
      <c r="J292" s="98"/>
      <c r="K292" s="98"/>
      <c r="L292" s="98"/>
      <c r="M292" s="98"/>
      <c r="N292" s="98"/>
      <c r="O292" s="98"/>
      <c r="P292" s="98"/>
      <c r="Q292" s="97"/>
    </row>
    <row r="293" spans="5:17">
      <c r="E293" s="98"/>
      <c r="F293" s="98"/>
      <c r="G293" s="98"/>
      <c r="H293" s="98"/>
      <c r="I293" s="98"/>
      <c r="J293" s="98"/>
      <c r="K293" s="98"/>
      <c r="L293" s="98"/>
      <c r="M293" s="98"/>
      <c r="N293" s="98"/>
      <c r="O293" s="98"/>
      <c r="P293" s="98"/>
      <c r="Q293" s="97"/>
    </row>
    <row r="294" spans="5:17">
      <c r="E294" s="98"/>
      <c r="F294" s="98"/>
      <c r="G294" s="98"/>
      <c r="H294" s="98"/>
      <c r="I294" s="98"/>
      <c r="J294" s="98"/>
      <c r="K294" s="98"/>
      <c r="L294" s="98"/>
      <c r="M294" s="98"/>
      <c r="N294" s="98"/>
      <c r="O294" s="98"/>
      <c r="P294" s="98"/>
      <c r="Q294" s="97"/>
    </row>
    <row r="295" spans="5:17">
      <c r="E295" s="98"/>
      <c r="F295" s="98"/>
      <c r="G295" s="98"/>
      <c r="H295" s="98"/>
      <c r="I295" s="98"/>
      <c r="J295" s="98"/>
      <c r="K295" s="98"/>
      <c r="L295" s="98"/>
      <c r="M295" s="98"/>
      <c r="N295" s="98"/>
      <c r="O295" s="98"/>
      <c r="P295" s="98"/>
      <c r="Q295" s="97"/>
    </row>
    <row r="296" spans="5:17">
      <c r="E296" s="98"/>
      <c r="F296" s="98"/>
      <c r="G296" s="98"/>
      <c r="H296" s="98"/>
      <c r="I296" s="98"/>
      <c r="J296" s="98"/>
      <c r="K296" s="98"/>
      <c r="L296" s="98"/>
      <c r="M296" s="98"/>
      <c r="N296" s="98"/>
      <c r="O296" s="98"/>
      <c r="P296" s="98"/>
      <c r="Q296" s="97"/>
    </row>
    <row r="297" spans="5:17">
      <c r="E297" s="98"/>
      <c r="F297" s="98"/>
      <c r="G297" s="98"/>
      <c r="H297" s="98"/>
      <c r="I297" s="98"/>
      <c r="J297" s="98"/>
      <c r="K297" s="98"/>
      <c r="L297" s="98"/>
      <c r="M297" s="98"/>
      <c r="N297" s="98"/>
      <c r="O297" s="98"/>
      <c r="P297" s="98"/>
      <c r="Q297" s="97"/>
    </row>
    <row r="298" spans="5:17">
      <c r="E298" s="98"/>
      <c r="F298" s="98"/>
      <c r="G298" s="98"/>
      <c r="H298" s="98"/>
      <c r="I298" s="98"/>
      <c r="J298" s="98"/>
      <c r="K298" s="98"/>
      <c r="L298" s="98"/>
      <c r="M298" s="98"/>
      <c r="N298" s="98"/>
      <c r="O298" s="98"/>
      <c r="P298" s="98"/>
      <c r="Q298" s="97"/>
    </row>
    <row r="299" spans="5:17">
      <c r="E299" s="98"/>
      <c r="F299" s="98"/>
      <c r="G299" s="98"/>
      <c r="H299" s="98"/>
      <c r="I299" s="98"/>
      <c r="J299" s="98"/>
      <c r="K299" s="98"/>
      <c r="L299" s="98"/>
      <c r="M299" s="98"/>
      <c r="N299" s="98"/>
      <c r="O299" s="98"/>
      <c r="P299" s="98"/>
      <c r="Q299" s="97"/>
    </row>
    <row r="300" spans="5:17">
      <c r="E300" s="98"/>
      <c r="F300" s="98"/>
      <c r="G300" s="98"/>
      <c r="H300" s="98"/>
      <c r="I300" s="98"/>
      <c r="J300" s="98"/>
      <c r="K300" s="98"/>
      <c r="L300" s="98"/>
      <c r="M300" s="98"/>
      <c r="N300" s="98"/>
      <c r="O300" s="98"/>
      <c r="P300" s="98"/>
      <c r="Q300" s="97"/>
    </row>
    <row r="301" spans="5:17">
      <c r="E301" s="98"/>
      <c r="F301" s="98"/>
      <c r="G301" s="98"/>
      <c r="H301" s="98"/>
      <c r="I301" s="98"/>
      <c r="J301" s="98"/>
      <c r="K301" s="98"/>
      <c r="L301" s="98"/>
      <c r="M301" s="98"/>
      <c r="N301" s="98"/>
      <c r="O301" s="98"/>
      <c r="P301" s="98"/>
      <c r="Q301" s="97"/>
    </row>
    <row r="302" spans="5:17">
      <c r="E302" s="98"/>
      <c r="F302" s="98"/>
      <c r="G302" s="98"/>
      <c r="H302" s="98"/>
      <c r="I302" s="98"/>
      <c r="J302" s="98"/>
      <c r="K302" s="98"/>
      <c r="L302" s="98"/>
      <c r="M302" s="98"/>
      <c r="N302" s="98"/>
      <c r="O302" s="98"/>
      <c r="P302" s="98"/>
      <c r="Q302" s="97"/>
    </row>
    <row r="303" spans="5:17">
      <c r="E303" s="98"/>
      <c r="F303" s="98"/>
      <c r="G303" s="98"/>
      <c r="H303" s="98"/>
      <c r="I303" s="98"/>
      <c r="J303" s="98"/>
      <c r="K303" s="98"/>
      <c r="L303" s="98"/>
      <c r="M303" s="98"/>
      <c r="N303" s="98"/>
      <c r="O303" s="98"/>
      <c r="P303" s="98"/>
      <c r="Q303" s="97"/>
    </row>
    <row r="304" spans="5:17">
      <c r="E304" s="98"/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7"/>
    </row>
    <row r="305" spans="5:17">
      <c r="E305" s="98"/>
      <c r="F305" s="98"/>
      <c r="G305" s="98"/>
      <c r="H305" s="98"/>
      <c r="I305" s="98"/>
      <c r="J305" s="98"/>
      <c r="K305" s="98"/>
      <c r="L305" s="98"/>
      <c r="M305" s="98"/>
      <c r="N305" s="98"/>
      <c r="O305" s="98"/>
      <c r="P305" s="98"/>
      <c r="Q305" s="97"/>
    </row>
    <row r="306" spans="5:17">
      <c r="E306" s="98"/>
      <c r="F306" s="98"/>
      <c r="G306" s="98"/>
      <c r="H306" s="98"/>
      <c r="I306" s="98"/>
      <c r="J306" s="98"/>
      <c r="K306" s="98"/>
      <c r="L306" s="98"/>
      <c r="M306" s="98"/>
      <c r="N306" s="98"/>
      <c r="O306" s="98"/>
      <c r="P306" s="98"/>
      <c r="Q306" s="97"/>
    </row>
    <row r="307" spans="5:17">
      <c r="E307" s="98"/>
      <c r="F307" s="98"/>
      <c r="G307" s="98"/>
      <c r="H307" s="98"/>
      <c r="I307" s="98"/>
      <c r="J307" s="98"/>
      <c r="K307" s="98"/>
      <c r="L307" s="98"/>
      <c r="M307" s="98"/>
      <c r="N307" s="98"/>
      <c r="O307" s="98"/>
      <c r="P307" s="98"/>
      <c r="Q307" s="97"/>
    </row>
    <row r="308" spans="5:17">
      <c r="E308" s="98"/>
      <c r="F308" s="98"/>
      <c r="G308" s="98"/>
      <c r="H308" s="98"/>
      <c r="I308" s="98"/>
      <c r="J308" s="98"/>
      <c r="K308" s="98"/>
      <c r="L308" s="98"/>
      <c r="M308" s="98"/>
      <c r="N308" s="98"/>
      <c r="O308" s="98"/>
      <c r="P308" s="98"/>
      <c r="Q308" s="97"/>
    </row>
    <row r="309" spans="5:17">
      <c r="E309" s="98"/>
      <c r="F309" s="98"/>
      <c r="G309" s="98"/>
      <c r="H309" s="98"/>
      <c r="I309" s="98"/>
      <c r="J309" s="98"/>
      <c r="K309" s="98"/>
      <c r="L309" s="98"/>
      <c r="M309" s="98"/>
      <c r="N309" s="98"/>
      <c r="O309" s="98"/>
      <c r="P309" s="98"/>
      <c r="Q309" s="97"/>
    </row>
    <row r="310" spans="5:17">
      <c r="E310" s="98"/>
      <c r="F310" s="98"/>
      <c r="G310" s="98"/>
      <c r="H310" s="98"/>
      <c r="I310" s="98"/>
      <c r="J310" s="98"/>
      <c r="K310" s="98"/>
      <c r="L310" s="98"/>
      <c r="M310" s="98"/>
      <c r="N310" s="98"/>
      <c r="O310" s="98"/>
      <c r="P310" s="98"/>
      <c r="Q310" s="97"/>
    </row>
    <row r="311" spans="5:17">
      <c r="E311" s="98"/>
      <c r="F311" s="98"/>
      <c r="G311" s="98"/>
      <c r="H311" s="98"/>
      <c r="I311" s="98"/>
      <c r="J311" s="98"/>
      <c r="K311" s="98"/>
      <c r="L311" s="98"/>
      <c r="M311" s="98"/>
      <c r="N311" s="98"/>
      <c r="O311" s="98"/>
      <c r="P311" s="98"/>
      <c r="Q311" s="97"/>
    </row>
    <row r="312" spans="5:17">
      <c r="E312" s="98"/>
      <c r="F312" s="98"/>
      <c r="G312" s="98"/>
      <c r="H312" s="98"/>
      <c r="I312" s="98"/>
      <c r="J312" s="98"/>
      <c r="K312" s="98"/>
      <c r="L312" s="98"/>
      <c r="M312" s="98"/>
      <c r="N312" s="98"/>
      <c r="O312" s="98"/>
      <c r="P312" s="98"/>
      <c r="Q312" s="97"/>
    </row>
    <row r="313" spans="5:17">
      <c r="E313" s="98"/>
      <c r="F313" s="98"/>
      <c r="G313" s="98"/>
      <c r="H313" s="98"/>
      <c r="I313" s="98"/>
      <c r="J313" s="98"/>
      <c r="K313" s="98"/>
      <c r="L313" s="98"/>
      <c r="M313" s="98"/>
      <c r="N313" s="98"/>
      <c r="O313" s="98"/>
      <c r="P313" s="98"/>
      <c r="Q313" s="97"/>
    </row>
    <row r="314" spans="5:17">
      <c r="E314" s="98"/>
      <c r="F314" s="98"/>
      <c r="G314" s="98"/>
      <c r="H314" s="98"/>
      <c r="I314" s="98"/>
      <c r="J314" s="98"/>
      <c r="K314" s="98"/>
      <c r="L314" s="98"/>
      <c r="M314" s="98"/>
      <c r="N314" s="98"/>
      <c r="O314" s="98"/>
      <c r="P314" s="98"/>
      <c r="Q314" s="97"/>
    </row>
    <row r="315" spans="5:17">
      <c r="E315" s="98"/>
      <c r="F315" s="98"/>
      <c r="G315" s="98"/>
      <c r="H315" s="98"/>
      <c r="I315" s="98"/>
      <c r="J315" s="98"/>
      <c r="K315" s="98"/>
      <c r="L315" s="98"/>
      <c r="M315" s="98"/>
      <c r="N315" s="98"/>
      <c r="O315" s="98"/>
      <c r="P315" s="98"/>
      <c r="Q315" s="97"/>
    </row>
    <row r="316" spans="5:17">
      <c r="E316" s="98"/>
      <c r="F316" s="98"/>
      <c r="G316" s="98"/>
      <c r="H316" s="98"/>
      <c r="I316" s="98"/>
      <c r="J316" s="98"/>
      <c r="K316" s="98"/>
      <c r="L316" s="98"/>
      <c r="M316" s="98"/>
      <c r="N316" s="98"/>
      <c r="O316" s="98"/>
      <c r="P316" s="98"/>
      <c r="Q316" s="97"/>
    </row>
    <row r="317" spans="5:17">
      <c r="E317" s="98"/>
      <c r="F317" s="98"/>
      <c r="G317" s="98"/>
      <c r="H317" s="98"/>
      <c r="I317" s="98"/>
      <c r="J317" s="98"/>
      <c r="K317" s="98"/>
      <c r="L317" s="98"/>
      <c r="M317" s="98"/>
      <c r="N317" s="98"/>
      <c r="O317" s="98"/>
      <c r="P317" s="98"/>
      <c r="Q317" s="97"/>
    </row>
    <row r="318" spans="5:17">
      <c r="E318" s="98"/>
      <c r="F318" s="98"/>
      <c r="G318" s="98"/>
      <c r="H318" s="98"/>
      <c r="I318" s="98"/>
      <c r="J318" s="98"/>
      <c r="K318" s="98"/>
      <c r="L318" s="98"/>
      <c r="M318" s="98"/>
      <c r="N318" s="98"/>
      <c r="O318" s="98"/>
      <c r="P318" s="98"/>
      <c r="Q318" s="97"/>
    </row>
    <row r="319" spans="5:17">
      <c r="E319" s="98"/>
      <c r="F319" s="98"/>
      <c r="G319" s="98"/>
      <c r="H319" s="98"/>
      <c r="I319" s="98"/>
      <c r="J319" s="98"/>
      <c r="K319" s="98"/>
      <c r="L319" s="98"/>
      <c r="M319" s="98"/>
      <c r="N319" s="98"/>
      <c r="O319" s="98"/>
      <c r="P319" s="98"/>
      <c r="Q319" s="97"/>
    </row>
    <row r="320" spans="5:17">
      <c r="E320" s="98"/>
      <c r="F320" s="98"/>
      <c r="G320" s="98"/>
      <c r="H320" s="98"/>
      <c r="I320" s="98"/>
      <c r="J320" s="98"/>
      <c r="K320" s="98"/>
      <c r="L320" s="98"/>
      <c r="M320" s="98"/>
      <c r="N320" s="98"/>
      <c r="O320" s="98"/>
      <c r="P320" s="98"/>
      <c r="Q320" s="97"/>
    </row>
    <row r="321" spans="5:17">
      <c r="E321" s="98"/>
      <c r="F321" s="98"/>
      <c r="G321" s="98"/>
      <c r="H321" s="98"/>
      <c r="I321" s="98"/>
      <c r="J321" s="98"/>
      <c r="K321" s="98"/>
      <c r="L321" s="98"/>
      <c r="M321" s="98"/>
      <c r="N321" s="98"/>
      <c r="O321" s="98"/>
      <c r="P321" s="98"/>
      <c r="Q321" s="97"/>
    </row>
    <row r="322" spans="5:17">
      <c r="E322" s="98"/>
      <c r="F322" s="98"/>
      <c r="G322" s="98"/>
      <c r="H322" s="98"/>
      <c r="I322" s="98"/>
      <c r="J322" s="98"/>
      <c r="K322" s="98"/>
      <c r="L322" s="98"/>
      <c r="M322" s="98"/>
      <c r="N322" s="98"/>
      <c r="O322" s="98"/>
      <c r="P322" s="98"/>
      <c r="Q322" s="97"/>
    </row>
    <row r="323" spans="5:17">
      <c r="E323" s="98"/>
      <c r="F323" s="98"/>
      <c r="G323" s="98"/>
      <c r="H323" s="98"/>
      <c r="I323" s="98"/>
      <c r="J323" s="98"/>
      <c r="K323" s="98"/>
      <c r="L323" s="98"/>
      <c r="M323" s="98"/>
      <c r="N323" s="98"/>
      <c r="O323" s="98"/>
      <c r="P323" s="98"/>
      <c r="Q323" s="97"/>
    </row>
    <row r="324" spans="5:17">
      <c r="E324" s="98"/>
      <c r="F324" s="98"/>
      <c r="G324" s="98"/>
      <c r="H324" s="98"/>
      <c r="I324" s="98"/>
      <c r="J324" s="98"/>
      <c r="K324" s="98"/>
      <c r="L324" s="98"/>
      <c r="M324" s="98"/>
      <c r="N324" s="98"/>
      <c r="O324" s="98"/>
      <c r="P324" s="98"/>
      <c r="Q324" s="97"/>
    </row>
    <row r="325" spans="5:17">
      <c r="E325" s="98"/>
      <c r="F325" s="98"/>
      <c r="G325" s="98"/>
      <c r="H325" s="98"/>
      <c r="I325" s="98"/>
      <c r="J325" s="98"/>
      <c r="K325" s="98"/>
      <c r="L325" s="98"/>
      <c r="M325" s="98"/>
      <c r="N325" s="98"/>
      <c r="O325" s="98"/>
      <c r="P325" s="98"/>
      <c r="Q325" s="97"/>
    </row>
    <row r="326" spans="5:17">
      <c r="E326" s="98"/>
      <c r="F326" s="98"/>
      <c r="G326" s="98"/>
      <c r="H326" s="98"/>
      <c r="I326" s="98"/>
      <c r="J326" s="98"/>
      <c r="K326" s="98"/>
      <c r="L326" s="98"/>
      <c r="M326" s="98"/>
      <c r="N326" s="98"/>
      <c r="O326" s="98"/>
      <c r="P326" s="98"/>
      <c r="Q326" s="97"/>
    </row>
    <row r="327" spans="5:17">
      <c r="E327" s="98"/>
      <c r="F327" s="98"/>
      <c r="G327" s="98"/>
      <c r="H327" s="98"/>
      <c r="I327" s="98"/>
      <c r="J327" s="98"/>
      <c r="K327" s="98"/>
      <c r="L327" s="98"/>
      <c r="M327" s="98"/>
      <c r="N327" s="98"/>
      <c r="O327" s="98"/>
      <c r="P327" s="98"/>
      <c r="Q327" s="97"/>
    </row>
    <row r="328" spans="5:17">
      <c r="E328" s="98"/>
      <c r="F328" s="98"/>
      <c r="G328" s="98"/>
      <c r="H328" s="98"/>
      <c r="I328" s="98"/>
      <c r="J328" s="98"/>
      <c r="K328" s="98"/>
      <c r="L328" s="98"/>
      <c r="M328" s="98"/>
      <c r="N328" s="98"/>
      <c r="O328" s="98"/>
      <c r="P328" s="98"/>
      <c r="Q328" s="97"/>
    </row>
    <row r="329" spans="5:17">
      <c r="E329" s="98"/>
      <c r="F329" s="98"/>
      <c r="G329" s="98"/>
      <c r="H329" s="98"/>
      <c r="I329" s="98"/>
      <c r="J329" s="98"/>
      <c r="K329" s="98"/>
      <c r="L329" s="98"/>
      <c r="M329" s="98"/>
      <c r="N329" s="98"/>
      <c r="O329" s="98"/>
      <c r="P329" s="98"/>
      <c r="Q329" s="97"/>
    </row>
    <row r="330" spans="5:17">
      <c r="E330" s="98"/>
      <c r="F330" s="98"/>
      <c r="G330" s="98"/>
      <c r="H330" s="98"/>
      <c r="I330" s="98"/>
      <c r="J330" s="98"/>
      <c r="K330" s="98"/>
      <c r="L330" s="98"/>
      <c r="M330" s="98"/>
      <c r="N330" s="98"/>
      <c r="O330" s="98"/>
      <c r="P330" s="98"/>
      <c r="Q330" s="97"/>
    </row>
    <row r="331" spans="5:17">
      <c r="E331" s="98"/>
      <c r="F331" s="98"/>
      <c r="G331" s="98"/>
      <c r="H331" s="98"/>
      <c r="I331" s="98"/>
      <c r="J331" s="98"/>
      <c r="K331" s="98"/>
      <c r="L331" s="98"/>
      <c r="M331" s="98"/>
      <c r="N331" s="98"/>
      <c r="O331" s="98"/>
      <c r="P331" s="98"/>
      <c r="Q331" s="97"/>
    </row>
    <row r="332" spans="5:17">
      <c r="E332" s="98"/>
      <c r="F332" s="98"/>
      <c r="G332" s="98"/>
      <c r="H332" s="98"/>
      <c r="I332" s="98"/>
      <c r="J332" s="98"/>
      <c r="K332" s="98"/>
      <c r="L332" s="98"/>
      <c r="M332" s="98"/>
      <c r="N332" s="98"/>
      <c r="O332" s="98"/>
      <c r="P332" s="98"/>
      <c r="Q332" s="97"/>
    </row>
    <row r="333" spans="5:17">
      <c r="E333" s="98"/>
      <c r="F333" s="98"/>
      <c r="G333" s="98"/>
      <c r="H333" s="98"/>
      <c r="I333" s="98"/>
      <c r="J333" s="98"/>
      <c r="K333" s="98"/>
      <c r="L333" s="98"/>
      <c r="M333" s="98"/>
      <c r="N333" s="98"/>
      <c r="O333" s="98"/>
      <c r="P333" s="98"/>
      <c r="Q333" s="97"/>
    </row>
    <row r="334" spans="5:17">
      <c r="E334" s="98"/>
      <c r="F334" s="98"/>
      <c r="G334" s="98"/>
      <c r="H334" s="98"/>
      <c r="I334" s="98"/>
      <c r="J334" s="98"/>
      <c r="K334" s="98"/>
      <c r="L334" s="98"/>
      <c r="M334" s="98"/>
      <c r="N334" s="98"/>
      <c r="O334" s="98"/>
      <c r="P334" s="98"/>
      <c r="Q334" s="97"/>
    </row>
    <row r="335" spans="5:17">
      <c r="E335" s="98"/>
      <c r="F335" s="98"/>
      <c r="G335" s="98"/>
      <c r="H335" s="98"/>
      <c r="I335" s="98"/>
      <c r="J335" s="98"/>
      <c r="K335" s="98"/>
      <c r="L335" s="98"/>
      <c r="M335" s="98"/>
      <c r="N335" s="98"/>
      <c r="O335" s="98"/>
      <c r="P335" s="98"/>
      <c r="Q335" s="97"/>
    </row>
    <row r="336" spans="5:17">
      <c r="E336" s="98"/>
      <c r="F336" s="98"/>
      <c r="G336" s="98"/>
      <c r="H336" s="98"/>
      <c r="I336" s="98"/>
      <c r="J336" s="98"/>
      <c r="K336" s="98"/>
      <c r="L336" s="98"/>
      <c r="M336" s="98"/>
      <c r="N336" s="98"/>
      <c r="O336" s="98"/>
      <c r="P336" s="98"/>
      <c r="Q336" s="97"/>
    </row>
    <row r="337" spans="5:17">
      <c r="E337" s="98"/>
      <c r="F337" s="98"/>
      <c r="G337" s="98"/>
      <c r="H337" s="98"/>
      <c r="I337" s="98"/>
      <c r="J337" s="98"/>
      <c r="K337" s="98"/>
      <c r="L337" s="98"/>
      <c r="M337" s="98"/>
      <c r="N337" s="98"/>
      <c r="O337" s="98"/>
      <c r="P337" s="98"/>
      <c r="Q337" s="97"/>
    </row>
    <row r="338" spans="5:17">
      <c r="E338" s="98"/>
      <c r="F338" s="98"/>
      <c r="G338" s="98"/>
      <c r="H338" s="98"/>
      <c r="I338" s="98"/>
      <c r="J338" s="98"/>
      <c r="K338" s="98"/>
      <c r="L338" s="98"/>
      <c r="M338" s="98"/>
      <c r="N338" s="98"/>
      <c r="O338" s="98"/>
      <c r="P338" s="98"/>
      <c r="Q338" s="97"/>
    </row>
    <row r="339" spans="5:17">
      <c r="E339" s="98"/>
      <c r="F339" s="98"/>
      <c r="G339" s="98"/>
      <c r="H339" s="98"/>
      <c r="I339" s="98"/>
      <c r="J339" s="98"/>
      <c r="K339" s="98"/>
      <c r="L339" s="98"/>
      <c r="M339" s="98"/>
      <c r="N339" s="98"/>
      <c r="O339" s="98"/>
      <c r="P339" s="98"/>
      <c r="Q339" s="97"/>
    </row>
    <row r="340" spans="5:17">
      <c r="E340" s="98"/>
      <c r="F340" s="98"/>
      <c r="G340" s="98"/>
      <c r="H340" s="98"/>
      <c r="I340" s="98"/>
      <c r="J340" s="98"/>
      <c r="K340" s="98"/>
      <c r="L340" s="98"/>
      <c r="M340" s="98"/>
      <c r="N340" s="98"/>
      <c r="O340" s="98"/>
      <c r="P340" s="98"/>
      <c r="Q340" s="97"/>
    </row>
    <row r="341" spans="5:17">
      <c r="E341" s="98"/>
      <c r="F341" s="98"/>
      <c r="G341" s="98"/>
      <c r="H341" s="98"/>
      <c r="I341" s="98"/>
      <c r="J341" s="98"/>
      <c r="K341" s="98"/>
      <c r="L341" s="98"/>
      <c r="M341" s="98"/>
      <c r="N341" s="98"/>
      <c r="O341" s="98"/>
      <c r="P341" s="98"/>
      <c r="Q341" s="97"/>
    </row>
    <row r="342" spans="5:17">
      <c r="E342" s="98"/>
      <c r="F342" s="98"/>
      <c r="G342" s="98"/>
      <c r="H342" s="98"/>
      <c r="I342" s="98"/>
      <c r="J342" s="98"/>
      <c r="K342" s="98"/>
      <c r="L342" s="98"/>
      <c r="M342" s="98"/>
      <c r="N342" s="98"/>
      <c r="O342" s="98"/>
      <c r="P342" s="98"/>
      <c r="Q342" s="97"/>
    </row>
    <row r="343" spans="5:17">
      <c r="E343" s="98"/>
      <c r="F343" s="98"/>
      <c r="G343" s="98"/>
      <c r="H343" s="98"/>
      <c r="I343" s="98"/>
      <c r="J343" s="98"/>
      <c r="K343" s="98"/>
      <c r="L343" s="98"/>
      <c r="M343" s="98"/>
      <c r="N343" s="98"/>
      <c r="O343" s="98"/>
      <c r="P343" s="98"/>
      <c r="Q343" s="97"/>
    </row>
    <row r="344" spans="5:17">
      <c r="E344" s="98"/>
      <c r="F344" s="98"/>
      <c r="G344" s="98"/>
      <c r="H344" s="98"/>
      <c r="I344" s="98"/>
      <c r="J344" s="98"/>
      <c r="K344" s="98"/>
      <c r="L344" s="98"/>
      <c r="M344" s="98"/>
      <c r="N344" s="98"/>
      <c r="O344" s="98"/>
      <c r="P344" s="98"/>
      <c r="Q344" s="97"/>
    </row>
    <row r="345" spans="5:17">
      <c r="E345" s="98"/>
      <c r="F345" s="98"/>
      <c r="G345" s="98"/>
      <c r="H345" s="98"/>
      <c r="I345" s="98"/>
      <c r="J345" s="98"/>
      <c r="K345" s="98"/>
      <c r="L345" s="98"/>
      <c r="M345" s="98"/>
      <c r="N345" s="98"/>
      <c r="O345" s="98"/>
      <c r="P345" s="98"/>
      <c r="Q345" s="97"/>
    </row>
    <row r="346" spans="5:17">
      <c r="E346" s="98"/>
      <c r="F346" s="98"/>
      <c r="G346" s="98"/>
      <c r="H346" s="98"/>
      <c r="I346" s="98"/>
      <c r="J346" s="98"/>
      <c r="K346" s="98"/>
      <c r="L346" s="98"/>
      <c r="M346" s="98"/>
      <c r="N346" s="98"/>
      <c r="O346" s="98"/>
      <c r="P346" s="98"/>
      <c r="Q346" s="97"/>
    </row>
    <row r="347" spans="5:17">
      <c r="E347" s="98"/>
      <c r="F347" s="98"/>
      <c r="G347" s="98"/>
      <c r="H347" s="98"/>
      <c r="I347" s="98"/>
      <c r="J347" s="98"/>
      <c r="K347" s="98"/>
      <c r="L347" s="98"/>
      <c r="M347" s="98"/>
      <c r="N347" s="98"/>
      <c r="O347" s="98"/>
      <c r="P347" s="98"/>
      <c r="Q347" s="97"/>
    </row>
    <row r="348" spans="5:17">
      <c r="E348" s="98"/>
      <c r="F348" s="98"/>
      <c r="G348" s="98"/>
      <c r="H348" s="98"/>
      <c r="I348" s="98"/>
      <c r="J348" s="98"/>
      <c r="K348" s="98"/>
      <c r="L348" s="98"/>
      <c r="M348" s="98"/>
      <c r="N348" s="98"/>
      <c r="O348" s="98"/>
      <c r="P348" s="98"/>
      <c r="Q348" s="97"/>
    </row>
    <row r="349" spans="5:17">
      <c r="E349" s="98"/>
      <c r="F349" s="98"/>
      <c r="G349" s="98"/>
      <c r="H349" s="98"/>
      <c r="I349" s="98"/>
      <c r="J349" s="98"/>
      <c r="K349" s="98"/>
      <c r="L349" s="98"/>
      <c r="M349" s="98"/>
      <c r="N349" s="98"/>
      <c r="O349" s="98"/>
      <c r="P349" s="98"/>
      <c r="Q349" s="97"/>
    </row>
    <row r="350" spans="5:17">
      <c r="E350" s="98"/>
      <c r="F350" s="98"/>
      <c r="G350" s="98"/>
      <c r="H350" s="98"/>
      <c r="I350" s="98"/>
      <c r="J350" s="98"/>
      <c r="K350" s="98"/>
      <c r="L350" s="98"/>
      <c r="M350" s="98"/>
      <c r="N350" s="98"/>
      <c r="O350" s="98"/>
      <c r="P350" s="98"/>
      <c r="Q350" s="97"/>
    </row>
    <row r="351" spans="5:17">
      <c r="E351" s="98"/>
      <c r="F351" s="98"/>
      <c r="G351" s="98"/>
      <c r="H351" s="98"/>
      <c r="I351" s="98"/>
      <c r="J351" s="98"/>
      <c r="K351" s="98"/>
      <c r="L351" s="98"/>
      <c r="M351" s="98"/>
      <c r="N351" s="98"/>
      <c r="O351" s="98"/>
      <c r="P351" s="98"/>
      <c r="Q351" s="97"/>
    </row>
    <row r="352" spans="5:17">
      <c r="E352" s="98"/>
      <c r="F352" s="98"/>
      <c r="G352" s="98"/>
      <c r="H352" s="98"/>
      <c r="I352" s="98"/>
      <c r="J352" s="98"/>
      <c r="K352" s="98"/>
      <c r="L352" s="98"/>
      <c r="M352" s="98"/>
      <c r="N352" s="98"/>
      <c r="O352" s="98"/>
      <c r="P352" s="98"/>
      <c r="Q352" s="97"/>
    </row>
    <row r="353" spans="5:17">
      <c r="E353" s="98"/>
      <c r="F353" s="98"/>
      <c r="G353" s="98"/>
      <c r="H353" s="98"/>
      <c r="I353" s="98"/>
      <c r="J353" s="98"/>
      <c r="K353" s="98"/>
      <c r="L353" s="98"/>
      <c r="M353" s="98"/>
      <c r="N353" s="98"/>
      <c r="O353" s="98"/>
      <c r="P353" s="98"/>
      <c r="Q353" s="97"/>
    </row>
    <row r="354" spans="5:17">
      <c r="E354" s="98"/>
      <c r="F354" s="98"/>
      <c r="G354" s="98"/>
      <c r="H354" s="98"/>
      <c r="I354" s="98"/>
      <c r="J354" s="98"/>
      <c r="K354" s="98"/>
      <c r="L354" s="98"/>
      <c r="M354" s="98"/>
      <c r="N354" s="98"/>
      <c r="O354" s="98"/>
      <c r="P354" s="98"/>
      <c r="Q354" s="97"/>
    </row>
    <row r="355" spans="5:17">
      <c r="E355" s="98"/>
      <c r="F355" s="98"/>
      <c r="G355" s="98"/>
      <c r="H355" s="98"/>
      <c r="I355" s="98"/>
      <c r="J355" s="98"/>
      <c r="K355" s="98"/>
      <c r="L355" s="98"/>
      <c r="M355" s="98"/>
      <c r="N355" s="98"/>
      <c r="O355" s="98"/>
      <c r="P355" s="98"/>
      <c r="Q355" s="97"/>
    </row>
    <row r="356" spans="5:17">
      <c r="E356" s="98"/>
      <c r="F356" s="98"/>
      <c r="G356" s="98"/>
      <c r="H356" s="98"/>
      <c r="I356" s="98"/>
      <c r="J356" s="98"/>
      <c r="K356" s="98"/>
      <c r="L356" s="98"/>
      <c r="M356" s="98"/>
      <c r="N356" s="98"/>
      <c r="O356" s="98"/>
      <c r="P356" s="98"/>
      <c r="Q356" s="97"/>
    </row>
    <row r="357" spans="5:17">
      <c r="E357" s="98"/>
      <c r="F357" s="98"/>
      <c r="G357" s="98"/>
      <c r="H357" s="98"/>
      <c r="I357" s="98"/>
      <c r="J357" s="98"/>
      <c r="K357" s="98"/>
      <c r="L357" s="98"/>
      <c r="M357" s="98"/>
      <c r="N357" s="98"/>
      <c r="O357" s="98"/>
      <c r="P357" s="98"/>
      <c r="Q357" s="97"/>
    </row>
    <row r="358" spans="5:17">
      <c r="E358" s="98"/>
      <c r="F358" s="98"/>
      <c r="G358" s="98"/>
      <c r="H358" s="98"/>
      <c r="I358" s="98"/>
      <c r="J358" s="98"/>
      <c r="K358" s="98"/>
      <c r="L358" s="98"/>
      <c r="M358" s="98"/>
      <c r="N358" s="98"/>
      <c r="O358" s="98"/>
      <c r="P358" s="98"/>
      <c r="Q358" s="97"/>
    </row>
    <row r="359" spans="5:17">
      <c r="E359" s="98"/>
      <c r="F359" s="98"/>
      <c r="G359" s="98"/>
      <c r="H359" s="98"/>
      <c r="I359" s="98"/>
      <c r="J359" s="98"/>
      <c r="K359" s="98"/>
      <c r="L359" s="98"/>
      <c r="M359" s="98"/>
      <c r="N359" s="98"/>
      <c r="O359" s="98"/>
      <c r="P359" s="98"/>
      <c r="Q359" s="97"/>
    </row>
    <row r="360" spans="5:17">
      <c r="E360" s="98"/>
      <c r="F360" s="98"/>
      <c r="G360" s="98"/>
      <c r="H360" s="98"/>
      <c r="I360" s="98"/>
      <c r="J360" s="98"/>
      <c r="K360" s="98"/>
      <c r="L360" s="98"/>
      <c r="M360" s="98"/>
      <c r="N360" s="98"/>
      <c r="O360" s="98"/>
      <c r="P360" s="98"/>
      <c r="Q360" s="97"/>
    </row>
    <row r="361" spans="5:17">
      <c r="E361" s="98"/>
      <c r="F361" s="98"/>
      <c r="G361" s="98"/>
      <c r="H361" s="98"/>
      <c r="I361" s="98"/>
      <c r="J361" s="98"/>
      <c r="K361" s="98"/>
      <c r="L361" s="98"/>
      <c r="M361" s="98"/>
      <c r="N361" s="98"/>
      <c r="O361" s="98"/>
      <c r="P361" s="98"/>
      <c r="Q361" s="97"/>
    </row>
    <row r="362" spans="5:17">
      <c r="E362" s="98"/>
      <c r="F362" s="98"/>
      <c r="G362" s="98"/>
      <c r="H362" s="98"/>
      <c r="I362" s="98"/>
      <c r="J362" s="98"/>
      <c r="K362" s="98"/>
      <c r="L362" s="98"/>
      <c r="M362" s="98"/>
      <c r="N362" s="98"/>
      <c r="O362" s="98"/>
      <c r="P362" s="98"/>
      <c r="Q362" s="97"/>
    </row>
    <row r="363" spans="5:17">
      <c r="E363" s="98"/>
      <c r="F363" s="98"/>
      <c r="G363" s="98"/>
      <c r="H363" s="98"/>
      <c r="I363" s="98"/>
      <c r="J363" s="98"/>
      <c r="K363" s="98"/>
      <c r="L363" s="98"/>
      <c r="M363" s="98"/>
      <c r="N363" s="98"/>
      <c r="O363" s="98"/>
      <c r="P363" s="98"/>
      <c r="Q363" s="97"/>
    </row>
    <row r="364" spans="5:17">
      <c r="E364" s="98"/>
      <c r="F364" s="98"/>
      <c r="G364" s="98"/>
      <c r="H364" s="98"/>
      <c r="I364" s="98"/>
      <c r="J364" s="98"/>
      <c r="K364" s="98"/>
      <c r="L364" s="98"/>
      <c r="M364" s="98"/>
      <c r="N364" s="98"/>
      <c r="O364" s="98"/>
      <c r="P364" s="98"/>
      <c r="Q364" s="97"/>
    </row>
    <row r="365" spans="5:17">
      <c r="E365" s="98"/>
      <c r="F365" s="98"/>
      <c r="G365" s="98"/>
      <c r="H365" s="98"/>
      <c r="I365" s="98"/>
      <c r="J365" s="98"/>
      <c r="K365" s="98"/>
      <c r="L365" s="98"/>
      <c r="M365" s="98"/>
      <c r="N365" s="98"/>
      <c r="O365" s="98"/>
      <c r="P365" s="98"/>
      <c r="Q365" s="97"/>
    </row>
    <row r="366" spans="5:17">
      <c r="E366" s="98"/>
      <c r="F366" s="98"/>
      <c r="G366" s="98"/>
      <c r="H366" s="98"/>
      <c r="I366" s="98"/>
      <c r="J366" s="98"/>
      <c r="K366" s="98"/>
      <c r="L366" s="98"/>
      <c r="M366" s="98"/>
      <c r="N366" s="98"/>
      <c r="O366" s="98"/>
      <c r="P366" s="98"/>
      <c r="Q366" s="97"/>
    </row>
    <row r="367" spans="5:17">
      <c r="E367" s="98"/>
      <c r="F367" s="98"/>
      <c r="G367" s="98"/>
      <c r="H367" s="98"/>
      <c r="I367" s="98"/>
      <c r="J367" s="98"/>
      <c r="K367" s="98"/>
      <c r="L367" s="98"/>
      <c r="M367" s="98"/>
      <c r="N367" s="98"/>
      <c r="O367" s="98"/>
      <c r="P367" s="98"/>
      <c r="Q367" s="97"/>
    </row>
    <row r="368" spans="5:17">
      <c r="E368" s="98"/>
      <c r="F368" s="98"/>
      <c r="G368" s="98"/>
      <c r="H368" s="98"/>
      <c r="I368" s="98"/>
      <c r="J368" s="98"/>
      <c r="K368" s="98"/>
      <c r="L368" s="98"/>
      <c r="M368" s="98"/>
      <c r="N368" s="98"/>
      <c r="O368" s="98"/>
      <c r="P368" s="98"/>
      <c r="Q368" s="97"/>
    </row>
    <row r="369" spans="5:17">
      <c r="E369" s="98"/>
      <c r="F369" s="98"/>
      <c r="G369" s="98"/>
      <c r="H369" s="98"/>
      <c r="I369" s="98"/>
      <c r="J369" s="98"/>
      <c r="K369" s="98"/>
      <c r="L369" s="98"/>
      <c r="M369" s="98"/>
      <c r="N369" s="98"/>
      <c r="O369" s="98"/>
      <c r="P369" s="98"/>
      <c r="Q369" s="97"/>
    </row>
    <row r="370" spans="5:17">
      <c r="E370" s="98"/>
      <c r="F370" s="98"/>
      <c r="G370" s="98"/>
      <c r="H370" s="98"/>
      <c r="I370" s="98"/>
      <c r="J370" s="98"/>
      <c r="K370" s="98"/>
      <c r="L370" s="98"/>
      <c r="M370" s="98"/>
      <c r="N370" s="98"/>
      <c r="O370" s="98"/>
      <c r="P370" s="98"/>
      <c r="Q370" s="97"/>
    </row>
    <row r="371" spans="5:17">
      <c r="E371" s="98"/>
      <c r="F371" s="98"/>
      <c r="G371" s="98"/>
      <c r="H371" s="98"/>
      <c r="I371" s="98"/>
      <c r="J371" s="98"/>
      <c r="K371" s="98"/>
      <c r="L371" s="98"/>
      <c r="M371" s="98"/>
      <c r="N371" s="98"/>
      <c r="O371" s="98"/>
      <c r="P371" s="98"/>
      <c r="Q371" s="97"/>
    </row>
    <row r="372" spans="5:17">
      <c r="E372" s="98"/>
      <c r="F372" s="98"/>
      <c r="G372" s="98"/>
      <c r="H372" s="98"/>
      <c r="I372" s="98"/>
      <c r="J372" s="98"/>
      <c r="K372" s="98"/>
      <c r="L372" s="98"/>
      <c r="M372" s="98"/>
      <c r="N372" s="98"/>
      <c r="O372" s="98"/>
      <c r="P372" s="98"/>
      <c r="Q372" s="97"/>
    </row>
    <row r="373" spans="5:17">
      <c r="E373" s="98"/>
      <c r="F373" s="98"/>
      <c r="G373" s="98"/>
      <c r="H373" s="98"/>
      <c r="I373" s="98"/>
      <c r="J373" s="98"/>
      <c r="K373" s="98"/>
      <c r="L373" s="98"/>
      <c r="M373" s="98"/>
      <c r="N373" s="98"/>
      <c r="O373" s="98"/>
      <c r="P373" s="98"/>
      <c r="Q373" s="97"/>
    </row>
    <row r="374" spans="5:17">
      <c r="E374" s="98"/>
      <c r="F374" s="98"/>
      <c r="G374" s="98"/>
      <c r="H374" s="98"/>
      <c r="I374" s="98"/>
      <c r="J374" s="98"/>
      <c r="K374" s="98"/>
      <c r="L374" s="98"/>
      <c r="M374" s="98"/>
      <c r="N374" s="98"/>
      <c r="O374" s="98"/>
      <c r="P374" s="98"/>
      <c r="Q374" s="97"/>
    </row>
    <row r="375" spans="5:17">
      <c r="E375" s="98"/>
      <c r="F375" s="98"/>
      <c r="G375" s="98"/>
      <c r="H375" s="98"/>
      <c r="I375" s="98"/>
      <c r="J375" s="98"/>
      <c r="K375" s="98"/>
      <c r="L375" s="98"/>
      <c r="M375" s="98"/>
      <c r="N375" s="98"/>
      <c r="O375" s="98"/>
      <c r="P375" s="98"/>
      <c r="Q375" s="97"/>
    </row>
    <row r="376" spans="5:17">
      <c r="E376" s="98"/>
      <c r="F376" s="98"/>
      <c r="G376" s="98"/>
      <c r="H376" s="98"/>
      <c r="I376" s="98"/>
      <c r="J376" s="98"/>
      <c r="K376" s="98"/>
      <c r="L376" s="98"/>
      <c r="M376" s="98"/>
      <c r="N376" s="98"/>
      <c r="O376" s="98"/>
      <c r="P376" s="98"/>
      <c r="Q376" s="97"/>
    </row>
    <row r="377" spans="5:17">
      <c r="E377" s="98"/>
      <c r="F377" s="98"/>
      <c r="G377" s="98"/>
      <c r="H377" s="98"/>
      <c r="I377" s="98"/>
      <c r="J377" s="98"/>
      <c r="K377" s="98"/>
      <c r="L377" s="98"/>
      <c r="M377" s="98"/>
      <c r="N377" s="98"/>
      <c r="O377" s="98"/>
      <c r="P377" s="98"/>
      <c r="Q377" s="97"/>
    </row>
    <row r="378" spans="5:17">
      <c r="E378" s="98"/>
      <c r="F378" s="98"/>
      <c r="G378" s="98"/>
      <c r="H378" s="98"/>
      <c r="I378" s="98"/>
      <c r="J378" s="98"/>
      <c r="K378" s="98"/>
      <c r="L378" s="98"/>
      <c r="M378" s="98"/>
      <c r="N378" s="98"/>
      <c r="O378" s="98"/>
      <c r="P378" s="98"/>
      <c r="Q378" s="97"/>
    </row>
    <row r="379" spans="5:17">
      <c r="E379" s="98"/>
      <c r="F379" s="98"/>
      <c r="G379" s="98"/>
      <c r="H379" s="98"/>
      <c r="I379" s="98"/>
      <c r="J379" s="98"/>
      <c r="K379" s="98"/>
      <c r="L379" s="98"/>
      <c r="M379" s="98"/>
      <c r="N379" s="98"/>
      <c r="O379" s="98"/>
      <c r="P379" s="98"/>
      <c r="Q379" s="97"/>
    </row>
    <row r="380" spans="5:17">
      <c r="E380" s="98"/>
      <c r="F380" s="98"/>
      <c r="G380" s="98"/>
      <c r="H380" s="98"/>
      <c r="I380" s="98"/>
      <c r="J380" s="98"/>
      <c r="K380" s="98"/>
      <c r="L380" s="98"/>
      <c r="M380" s="98"/>
      <c r="N380" s="98"/>
      <c r="O380" s="98"/>
      <c r="P380" s="98"/>
      <c r="Q380" s="97"/>
    </row>
    <row r="381" spans="5:17">
      <c r="E381" s="98"/>
      <c r="F381" s="98"/>
      <c r="G381" s="98"/>
      <c r="H381" s="98"/>
      <c r="I381" s="98"/>
      <c r="J381" s="98"/>
      <c r="K381" s="98"/>
      <c r="L381" s="98"/>
      <c r="M381" s="98"/>
      <c r="N381" s="98"/>
      <c r="O381" s="98"/>
      <c r="P381" s="98"/>
      <c r="Q381" s="97"/>
    </row>
    <row r="382" spans="5:17">
      <c r="E382" s="98"/>
      <c r="F382" s="98"/>
      <c r="G382" s="98"/>
      <c r="H382" s="98"/>
      <c r="I382" s="98"/>
      <c r="J382" s="98"/>
      <c r="K382" s="98"/>
      <c r="L382" s="98"/>
      <c r="M382" s="98"/>
      <c r="N382" s="98"/>
      <c r="O382" s="98"/>
      <c r="P382" s="98"/>
      <c r="Q382" s="97"/>
    </row>
    <row r="383" spans="5:17">
      <c r="E383" s="98"/>
      <c r="F383" s="98"/>
      <c r="G383" s="98"/>
      <c r="H383" s="98"/>
      <c r="I383" s="98"/>
      <c r="J383" s="98"/>
      <c r="K383" s="98"/>
      <c r="L383" s="98"/>
      <c r="M383" s="98"/>
      <c r="N383" s="98"/>
      <c r="O383" s="98"/>
      <c r="P383" s="98"/>
      <c r="Q383" s="97"/>
    </row>
    <row r="384" spans="5:17">
      <c r="E384" s="98"/>
      <c r="F384" s="98"/>
      <c r="G384" s="98"/>
      <c r="H384" s="98"/>
      <c r="I384" s="98"/>
      <c r="J384" s="98"/>
      <c r="K384" s="98"/>
      <c r="L384" s="98"/>
      <c r="M384" s="98"/>
      <c r="N384" s="98"/>
      <c r="O384" s="98"/>
      <c r="P384" s="98"/>
      <c r="Q384" s="97"/>
    </row>
    <row r="385" spans="5:17">
      <c r="E385" s="98"/>
      <c r="F385" s="98"/>
      <c r="G385" s="98"/>
      <c r="H385" s="98"/>
      <c r="I385" s="98"/>
      <c r="J385" s="98"/>
      <c r="K385" s="98"/>
      <c r="L385" s="98"/>
      <c r="M385" s="98"/>
      <c r="N385" s="98"/>
      <c r="O385" s="98"/>
      <c r="P385" s="98"/>
      <c r="Q385" s="97"/>
    </row>
    <row r="386" spans="5:17">
      <c r="E386" s="98"/>
      <c r="F386" s="98"/>
      <c r="G386" s="98"/>
      <c r="H386" s="98"/>
      <c r="I386" s="98"/>
      <c r="J386" s="98"/>
      <c r="K386" s="98"/>
      <c r="L386" s="98"/>
      <c r="M386" s="98"/>
      <c r="N386" s="98"/>
      <c r="O386" s="98"/>
      <c r="P386" s="98"/>
      <c r="Q386" s="97"/>
    </row>
    <row r="387" spans="5:17">
      <c r="E387" s="98"/>
      <c r="F387" s="98"/>
      <c r="G387" s="98"/>
      <c r="H387" s="98"/>
      <c r="I387" s="98"/>
      <c r="J387" s="98"/>
      <c r="K387" s="98"/>
      <c r="L387" s="98"/>
      <c r="M387" s="98"/>
      <c r="N387" s="98"/>
      <c r="O387" s="98"/>
      <c r="P387" s="98"/>
      <c r="Q387" s="97"/>
    </row>
    <row r="388" spans="5:17">
      <c r="E388" s="98"/>
      <c r="F388" s="98"/>
      <c r="G388" s="98"/>
      <c r="H388" s="98"/>
      <c r="I388" s="98"/>
      <c r="J388" s="98"/>
      <c r="K388" s="98"/>
      <c r="L388" s="98"/>
      <c r="M388" s="98"/>
      <c r="N388" s="98"/>
      <c r="O388" s="98"/>
      <c r="P388" s="98"/>
      <c r="Q388" s="97"/>
    </row>
    <row r="389" spans="5:17">
      <c r="E389" s="98"/>
      <c r="F389" s="98"/>
      <c r="G389" s="98"/>
      <c r="H389" s="98"/>
      <c r="I389" s="98"/>
      <c r="J389" s="98"/>
      <c r="K389" s="98"/>
      <c r="L389" s="98"/>
      <c r="M389" s="98"/>
      <c r="N389" s="98"/>
      <c r="O389" s="98"/>
      <c r="P389" s="98"/>
      <c r="Q389" s="97"/>
    </row>
    <row r="390" spans="5:17">
      <c r="E390" s="98"/>
      <c r="F390" s="98"/>
      <c r="G390" s="98"/>
      <c r="H390" s="98"/>
      <c r="I390" s="98"/>
      <c r="J390" s="98"/>
      <c r="K390" s="98"/>
      <c r="L390" s="98"/>
      <c r="M390" s="98"/>
      <c r="N390" s="98"/>
      <c r="O390" s="98"/>
      <c r="P390" s="98"/>
      <c r="Q390" s="97"/>
    </row>
    <row r="391" spans="5:17">
      <c r="E391" s="98"/>
      <c r="F391" s="98"/>
      <c r="G391" s="98"/>
      <c r="H391" s="98"/>
      <c r="I391" s="98"/>
      <c r="J391" s="98"/>
      <c r="K391" s="98"/>
      <c r="L391" s="98"/>
      <c r="M391" s="98"/>
      <c r="N391" s="98"/>
      <c r="O391" s="98"/>
      <c r="P391" s="98"/>
      <c r="Q391" s="97"/>
    </row>
    <row r="392" spans="5:17">
      <c r="E392" s="98"/>
      <c r="F392" s="98"/>
      <c r="G392" s="98"/>
      <c r="H392" s="98"/>
      <c r="I392" s="98"/>
      <c r="J392" s="98"/>
      <c r="K392" s="98"/>
      <c r="L392" s="98"/>
      <c r="M392" s="98"/>
      <c r="N392" s="98"/>
      <c r="O392" s="98"/>
      <c r="P392" s="98"/>
      <c r="Q392" s="97"/>
    </row>
    <row r="393" spans="5:17">
      <c r="E393" s="98"/>
      <c r="F393" s="98"/>
      <c r="G393" s="98"/>
      <c r="H393" s="98"/>
      <c r="I393" s="98"/>
      <c r="J393" s="98"/>
      <c r="K393" s="98"/>
      <c r="L393" s="98"/>
      <c r="M393" s="98"/>
      <c r="N393" s="98"/>
      <c r="O393" s="98"/>
      <c r="P393" s="98"/>
      <c r="Q393" s="97"/>
    </row>
    <row r="394" spans="5:17">
      <c r="E394" s="98"/>
      <c r="F394" s="98"/>
      <c r="G394" s="98"/>
      <c r="H394" s="98"/>
      <c r="I394" s="98"/>
      <c r="J394" s="98"/>
      <c r="K394" s="98"/>
      <c r="L394" s="98"/>
      <c r="M394" s="98"/>
      <c r="N394" s="98"/>
      <c r="O394" s="98"/>
      <c r="P394" s="98"/>
      <c r="Q394" s="97"/>
    </row>
    <row r="395" spans="5:17">
      <c r="E395" s="98"/>
      <c r="F395" s="98"/>
      <c r="G395" s="98"/>
      <c r="H395" s="98"/>
      <c r="I395" s="98"/>
      <c r="J395" s="98"/>
      <c r="K395" s="98"/>
      <c r="L395" s="98"/>
      <c r="M395" s="98"/>
      <c r="N395" s="98"/>
      <c r="O395" s="98"/>
      <c r="P395" s="98"/>
      <c r="Q395" s="97"/>
    </row>
    <row r="396" spans="5:17">
      <c r="E396" s="98"/>
      <c r="F396" s="98"/>
      <c r="G396" s="98"/>
      <c r="H396" s="98"/>
      <c r="I396" s="98"/>
      <c r="J396" s="98"/>
      <c r="K396" s="98"/>
      <c r="L396" s="98"/>
      <c r="M396" s="98"/>
      <c r="N396" s="98"/>
      <c r="O396" s="98"/>
      <c r="P396" s="98"/>
      <c r="Q396" s="97"/>
    </row>
    <row r="397" spans="5:17">
      <c r="E397" s="98"/>
      <c r="F397" s="98"/>
      <c r="G397" s="98"/>
      <c r="H397" s="98"/>
      <c r="I397" s="98"/>
      <c r="J397" s="98"/>
      <c r="K397" s="98"/>
      <c r="L397" s="98"/>
      <c r="M397" s="98"/>
      <c r="N397" s="98"/>
      <c r="O397" s="98"/>
      <c r="P397" s="98"/>
      <c r="Q397" s="97"/>
    </row>
    <row r="398" spans="5:17">
      <c r="E398" s="98"/>
      <c r="F398" s="98"/>
      <c r="G398" s="98"/>
      <c r="H398" s="98"/>
      <c r="I398" s="98"/>
      <c r="J398" s="98"/>
      <c r="K398" s="98"/>
      <c r="L398" s="98"/>
      <c r="M398" s="98"/>
      <c r="N398" s="98"/>
      <c r="O398" s="98"/>
      <c r="P398" s="98"/>
      <c r="Q398" s="97"/>
    </row>
    <row r="399" spans="5:17">
      <c r="E399" s="98"/>
      <c r="F399" s="98"/>
      <c r="G399" s="98"/>
      <c r="H399" s="98"/>
      <c r="I399" s="98"/>
      <c r="J399" s="98"/>
      <c r="K399" s="98"/>
      <c r="L399" s="98"/>
      <c r="M399" s="98"/>
      <c r="N399" s="98"/>
      <c r="O399" s="98"/>
      <c r="P399" s="98"/>
      <c r="Q399" s="97"/>
    </row>
    <row r="400" spans="5:17">
      <c r="E400" s="98"/>
      <c r="F400" s="98"/>
      <c r="G400" s="98"/>
      <c r="H400" s="98"/>
      <c r="I400" s="98"/>
      <c r="J400" s="98"/>
      <c r="K400" s="98"/>
      <c r="L400" s="98"/>
      <c r="M400" s="98"/>
      <c r="N400" s="98"/>
      <c r="O400" s="98"/>
      <c r="P400" s="98"/>
      <c r="Q400" s="97"/>
    </row>
    <row r="401" spans="5:17">
      <c r="E401" s="98"/>
      <c r="F401" s="98"/>
      <c r="G401" s="98"/>
      <c r="H401" s="98"/>
      <c r="I401" s="98"/>
      <c r="J401" s="98"/>
      <c r="K401" s="98"/>
      <c r="L401" s="98"/>
      <c r="M401" s="98"/>
      <c r="N401" s="98"/>
      <c r="O401" s="98"/>
      <c r="P401" s="98"/>
      <c r="Q401" s="97"/>
    </row>
    <row r="402" spans="5:17">
      <c r="E402" s="98"/>
      <c r="F402" s="98"/>
      <c r="G402" s="98"/>
      <c r="H402" s="98"/>
      <c r="I402" s="98"/>
      <c r="J402" s="98"/>
      <c r="K402" s="98"/>
      <c r="L402" s="98"/>
      <c r="M402" s="98"/>
      <c r="N402" s="98"/>
      <c r="O402" s="98"/>
      <c r="P402" s="98"/>
      <c r="Q402" s="97"/>
    </row>
    <row r="403" spans="5:17">
      <c r="E403" s="98"/>
      <c r="F403" s="98"/>
      <c r="G403" s="98"/>
      <c r="H403" s="98"/>
      <c r="I403" s="98"/>
      <c r="J403" s="98"/>
      <c r="K403" s="98"/>
      <c r="L403" s="98"/>
      <c r="M403" s="98"/>
      <c r="N403" s="98"/>
      <c r="O403" s="98"/>
      <c r="P403" s="98"/>
      <c r="Q403" s="97"/>
    </row>
    <row r="404" spans="5:17">
      <c r="E404" s="98"/>
      <c r="F404" s="98"/>
      <c r="G404" s="98"/>
      <c r="H404" s="98"/>
      <c r="I404" s="98"/>
      <c r="J404" s="98"/>
      <c r="K404" s="98"/>
      <c r="L404" s="98"/>
      <c r="M404" s="98"/>
      <c r="N404" s="98"/>
      <c r="O404" s="98"/>
      <c r="P404" s="98"/>
      <c r="Q404" s="97"/>
    </row>
    <row r="405" spans="5:17">
      <c r="E405" s="98"/>
      <c r="F405" s="98"/>
      <c r="G405" s="98"/>
      <c r="H405" s="98"/>
      <c r="I405" s="98"/>
      <c r="J405" s="98"/>
      <c r="K405" s="98"/>
      <c r="L405" s="98"/>
      <c r="M405" s="98"/>
      <c r="N405" s="98"/>
      <c r="O405" s="98"/>
      <c r="P405" s="98"/>
      <c r="Q405" s="97"/>
    </row>
    <row r="406" spans="5:17">
      <c r="E406" s="98"/>
      <c r="F406" s="98"/>
      <c r="G406" s="98"/>
      <c r="H406" s="98"/>
      <c r="I406" s="98"/>
      <c r="J406" s="98"/>
      <c r="K406" s="98"/>
      <c r="L406" s="98"/>
      <c r="M406" s="98"/>
      <c r="N406" s="98"/>
      <c r="O406" s="98"/>
      <c r="P406" s="98"/>
      <c r="Q406" s="97"/>
    </row>
    <row r="407" spans="5:17">
      <c r="E407" s="98"/>
      <c r="F407" s="98"/>
      <c r="G407" s="98"/>
      <c r="H407" s="98"/>
      <c r="I407" s="98"/>
      <c r="J407" s="98"/>
      <c r="K407" s="98"/>
      <c r="L407" s="98"/>
      <c r="M407" s="98"/>
      <c r="N407" s="98"/>
      <c r="O407" s="98"/>
      <c r="P407" s="98"/>
      <c r="Q407" s="97"/>
    </row>
    <row r="408" spans="5:17">
      <c r="E408" s="98"/>
      <c r="F408" s="98"/>
      <c r="G408" s="98"/>
      <c r="H408" s="98"/>
      <c r="I408" s="98"/>
      <c r="J408" s="98"/>
      <c r="K408" s="98"/>
      <c r="L408" s="98"/>
      <c r="M408" s="98"/>
      <c r="N408" s="98"/>
      <c r="O408" s="98"/>
      <c r="P408" s="98"/>
      <c r="Q408" s="97"/>
    </row>
    <row r="409" spans="5:17">
      <c r="E409" s="98"/>
      <c r="F409" s="98"/>
      <c r="G409" s="98"/>
      <c r="H409" s="98"/>
      <c r="I409" s="98"/>
      <c r="J409" s="98"/>
      <c r="K409" s="98"/>
      <c r="L409" s="98"/>
      <c r="M409" s="98"/>
      <c r="N409" s="98"/>
      <c r="O409" s="98"/>
      <c r="P409" s="98"/>
      <c r="Q409" s="97"/>
    </row>
    <row r="410" spans="5:17">
      <c r="E410" s="98"/>
      <c r="F410" s="98"/>
      <c r="G410" s="98"/>
      <c r="H410" s="98"/>
      <c r="I410" s="98"/>
      <c r="J410" s="98"/>
      <c r="K410" s="98"/>
      <c r="L410" s="98"/>
      <c r="M410" s="98"/>
      <c r="N410" s="98"/>
      <c r="O410" s="98"/>
      <c r="P410" s="98"/>
      <c r="Q410" s="97"/>
    </row>
    <row r="411" spans="5:17">
      <c r="E411" s="98"/>
      <c r="F411" s="98"/>
      <c r="G411" s="98"/>
      <c r="H411" s="98"/>
      <c r="I411" s="98"/>
      <c r="J411" s="98"/>
      <c r="K411" s="98"/>
      <c r="L411" s="98"/>
      <c r="M411" s="98"/>
      <c r="N411" s="98"/>
      <c r="O411" s="98"/>
      <c r="P411" s="98"/>
      <c r="Q411" s="97"/>
    </row>
    <row r="412" spans="5:17">
      <c r="E412" s="98"/>
      <c r="F412" s="98"/>
      <c r="G412" s="98"/>
      <c r="H412" s="98"/>
      <c r="I412" s="98"/>
      <c r="J412" s="98"/>
      <c r="K412" s="98"/>
      <c r="L412" s="98"/>
      <c r="M412" s="98"/>
      <c r="N412" s="98"/>
      <c r="O412" s="98"/>
      <c r="P412" s="98"/>
      <c r="Q412" s="97"/>
    </row>
    <row r="413" spans="5:17">
      <c r="E413" s="98"/>
      <c r="F413" s="98"/>
      <c r="G413" s="98"/>
      <c r="H413" s="98"/>
      <c r="I413" s="98"/>
      <c r="J413" s="98"/>
      <c r="K413" s="98"/>
      <c r="L413" s="98"/>
      <c r="M413" s="98"/>
      <c r="N413" s="98"/>
      <c r="O413" s="98"/>
      <c r="P413" s="98"/>
      <c r="Q413" s="97"/>
    </row>
    <row r="414" spans="5:17">
      <c r="E414" s="98"/>
      <c r="F414" s="98"/>
      <c r="G414" s="98"/>
      <c r="H414" s="98"/>
      <c r="I414" s="98"/>
      <c r="J414" s="98"/>
      <c r="K414" s="98"/>
      <c r="L414" s="98"/>
      <c r="M414" s="98"/>
      <c r="N414" s="98"/>
      <c r="O414" s="98"/>
      <c r="P414" s="98"/>
      <c r="Q414" s="97"/>
    </row>
    <row r="415" spans="5:17">
      <c r="E415" s="98"/>
      <c r="F415" s="98"/>
      <c r="G415" s="98"/>
      <c r="H415" s="98"/>
      <c r="I415" s="98"/>
      <c r="J415" s="98"/>
      <c r="K415" s="98"/>
      <c r="L415" s="98"/>
      <c r="M415" s="98"/>
      <c r="N415" s="98"/>
      <c r="O415" s="98"/>
      <c r="P415" s="98"/>
      <c r="Q415" s="97"/>
    </row>
    <row r="416" spans="5:17">
      <c r="E416" s="98"/>
      <c r="F416" s="98"/>
      <c r="G416" s="98"/>
      <c r="H416" s="98"/>
      <c r="I416" s="98"/>
      <c r="J416" s="98"/>
      <c r="K416" s="98"/>
      <c r="L416" s="98"/>
      <c r="M416" s="98"/>
      <c r="N416" s="98"/>
      <c r="O416" s="98"/>
      <c r="P416" s="98"/>
      <c r="Q416" s="97"/>
    </row>
    <row r="417" spans="5:17">
      <c r="E417" s="98"/>
      <c r="F417" s="98"/>
      <c r="G417" s="98"/>
      <c r="H417" s="98"/>
      <c r="I417" s="98"/>
      <c r="J417" s="98"/>
      <c r="K417" s="98"/>
      <c r="L417" s="98"/>
      <c r="M417" s="98"/>
      <c r="N417" s="98"/>
      <c r="O417" s="98"/>
      <c r="P417" s="98"/>
      <c r="Q417" s="97"/>
    </row>
    <row r="418" spans="5:17">
      <c r="E418" s="98"/>
      <c r="F418" s="98"/>
      <c r="G418" s="98"/>
      <c r="H418" s="98"/>
      <c r="I418" s="98"/>
      <c r="J418" s="98"/>
      <c r="K418" s="98"/>
      <c r="L418" s="98"/>
      <c r="M418" s="98"/>
      <c r="N418" s="98"/>
      <c r="O418" s="98"/>
      <c r="P418" s="98"/>
      <c r="Q418" s="97"/>
    </row>
    <row r="419" spans="5:17">
      <c r="E419" s="98"/>
      <c r="F419" s="98"/>
      <c r="G419" s="98"/>
      <c r="H419" s="98"/>
      <c r="I419" s="98"/>
      <c r="J419" s="98"/>
      <c r="K419" s="98"/>
      <c r="L419" s="98"/>
      <c r="M419" s="98"/>
      <c r="N419" s="98"/>
      <c r="O419" s="98"/>
      <c r="P419" s="98"/>
      <c r="Q419" s="97"/>
    </row>
    <row r="420" spans="5:17">
      <c r="E420" s="98"/>
      <c r="F420" s="98"/>
      <c r="G420" s="98"/>
      <c r="H420" s="98"/>
      <c r="I420" s="98"/>
      <c r="J420" s="98"/>
      <c r="K420" s="98"/>
      <c r="L420" s="98"/>
      <c r="M420" s="98"/>
      <c r="N420" s="98"/>
      <c r="O420" s="98"/>
      <c r="P420" s="98"/>
      <c r="Q420" s="97"/>
    </row>
    <row r="421" spans="5:17">
      <c r="E421" s="98"/>
      <c r="F421" s="98"/>
      <c r="G421" s="98"/>
      <c r="H421" s="98"/>
      <c r="I421" s="98"/>
      <c r="J421" s="98"/>
      <c r="K421" s="98"/>
      <c r="L421" s="98"/>
      <c r="M421" s="98"/>
      <c r="N421" s="98"/>
      <c r="O421" s="98"/>
      <c r="P421" s="98"/>
      <c r="Q421" s="97"/>
    </row>
    <row r="422" spans="5:17">
      <c r="E422" s="98"/>
      <c r="F422" s="98"/>
      <c r="G422" s="98"/>
      <c r="H422" s="98"/>
      <c r="I422" s="98"/>
      <c r="J422" s="98"/>
      <c r="K422" s="98"/>
      <c r="L422" s="98"/>
      <c r="M422" s="98"/>
      <c r="N422" s="98"/>
      <c r="O422" s="98"/>
      <c r="P422" s="98"/>
      <c r="Q422" s="97"/>
    </row>
    <row r="423" spans="5:17">
      <c r="E423" s="98"/>
      <c r="F423" s="98"/>
      <c r="G423" s="98"/>
      <c r="H423" s="98"/>
      <c r="I423" s="98"/>
      <c r="J423" s="98"/>
      <c r="K423" s="98"/>
      <c r="L423" s="98"/>
      <c r="M423" s="98"/>
      <c r="N423" s="98"/>
      <c r="O423" s="98"/>
      <c r="P423" s="98"/>
      <c r="Q423" s="97"/>
    </row>
    <row r="424" spans="5:17">
      <c r="E424" s="98"/>
      <c r="F424" s="98"/>
      <c r="G424" s="98"/>
      <c r="H424" s="98"/>
      <c r="I424" s="98"/>
      <c r="J424" s="98"/>
      <c r="K424" s="98"/>
      <c r="L424" s="98"/>
      <c r="M424" s="98"/>
      <c r="N424" s="98"/>
      <c r="O424" s="98"/>
      <c r="P424" s="98"/>
      <c r="Q424" s="97"/>
    </row>
    <row r="425" spans="5:17">
      <c r="E425" s="98"/>
      <c r="F425" s="98"/>
      <c r="G425" s="98"/>
      <c r="H425" s="98"/>
      <c r="I425" s="98"/>
      <c r="J425" s="98"/>
      <c r="K425" s="98"/>
      <c r="L425" s="98"/>
      <c r="M425" s="98"/>
      <c r="N425" s="98"/>
      <c r="O425" s="98"/>
      <c r="P425" s="98"/>
      <c r="Q425" s="97"/>
    </row>
    <row r="426" spans="5:17">
      <c r="E426" s="98"/>
      <c r="F426" s="98"/>
      <c r="G426" s="98"/>
      <c r="H426" s="98"/>
      <c r="I426" s="98"/>
      <c r="J426" s="98"/>
      <c r="K426" s="98"/>
      <c r="L426" s="98"/>
      <c r="M426" s="98"/>
      <c r="N426" s="98"/>
      <c r="O426" s="98"/>
      <c r="P426" s="98"/>
      <c r="Q426" s="97"/>
    </row>
    <row r="427" spans="5:17">
      <c r="E427" s="98"/>
      <c r="F427" s="98"/>
      <c r="G427" s="98"/>
      <c r="H427" s="98"/>
      <c r="I427" s="98"/>
      <c r="J427" s="98"/>
      <c r="K427" s="98"/>
      <c r="L427" s="98"/>
      <c r="M427" s="98"/>
      <c r="N427" s="98"/>
      <c r="O427" s="98"/>
      <c r="P427" s="98"/>
      <c r="Q427" s="97"/>
    </row>
    <row r="428" spans="5:17">
      <c r="E428" s="98"/>
      <c r="F428" s="98"/>
      <c r="G428" s="98"/>
      <c r="H428" s="98"/>
      <c r="I428" s="98"/>
      <c r="J428" s="98"/>
      <c r="K428" s="98"/>
      <c r="L428" s="98"/>
      <c r="M428" s="98"/>
      <c r="N428" s="98"/>
      <c r="O428" s="98"/>
      <c r="P428" s="98"/>
      <c r="Q428" s="97"/>
    </row>
    <row r="429" spans="5:17">
      <c r="E429" s="98"/>
      <c r="F429" s="98"/>
      <c r="G429" s="98"/>
      <c r="H429" s="98"/>
      <c r="I429" s="98"/>
      <c r="J429" s="98"/>
      <c r="K429" s="98"/>
      <c r="L429" s="98"/>
      <c r="M429" s="98"/>
      <c r="N429" s="98"/>
      <c r="O429" s="98"/>
      <c r="P429" s="98"/>
      <c r="Q429" s="97"/>
    </row>
    <row r="430" spans="5:17">
      <c r="E430" s="98"/>
      <c r="F430" s="98"/>
      <c r="G430" s="98"/>
      <c r="H430" s="98"/>
      <c r="I430" s="98"/>
      <c r="J430" s="98"/>
      <c r="K430" s="98"/>
      <c r="L430" s="98"/>
      <c r="M430" s="98"/>
      <c r="N430" s="98"/>
      <c r="O430" s="98"/>
      <c r="P430" s="98"/>
      <c r="Q430" s="97"/>
    </row>
    <row r="431" spans="5:17">
      <c r="E431" s="98"/>
      <c r="F431" s="98"/>
      <c r="G431" s="98"/>
      <c r="H431" s="98"/>
      <c r="I431" s="98"/>
      <c r="J431" s="98"/>
      <c r="K431" s="98"/>
      <c r="L431" s="98"/>
      <c r="M431" s="98"/>
      <c r="N431" s="98"/>
      <c r="O431" s="98"/>
      <c r="P431" s="98"/>
      <c r="Q431" s="97"/>
    </row>
    <row r="432" spans="5:17">
      <c r="E432" s="98"/>
      <c r="F432" s="98"/>
      <c r="G432" s="98"/>
      <c r="H432" s="98"/>
      <c r="I432" s="98"/>
      <c r="J432" s="98"/>
      <c r="K432" s="98"/>
      <c r="L432" s="98"/>
      <c r="M432" s="98"/>
      <c r="N432" s="98"/>
      <c r="O432" s="98"/>
      <c r="P432" s="98"/>
      <c r="Q432" s="97"/>
    </row>
    <row r="433" spans="5:17">
      <c r="E433" s="98"/>
      <c r="F433" s="98"/>
      <c r="G433" s="98"/>
      <c r="H433" s="98"/>
      <c r="I433" s="98"/>
      <c r="J433" s="98"/>
      <c r="K433" s="98"/>
      <c r="L433" s="98"/>
      <c r="M433" s="98"/>
      <c r="N433" s="98"/>
      <c r="O433" s="98"/>
      <c r="P433" s="98"/>
      <c r="Q433" s="97"/>
    </row>
    <row r="434" spans="5:17">
      <c r="E434" s="98"/>
      <c r="F434" s="98"/>
      <c r="G434" s="98"/>
      <c r="H434" s="98"/>
      <c r="I434" s="98"/>
      <c r="J434" s="98"/>
      <c r="K434" s="98"/>
      <c r="L434" s="98"/>
      <c r="M434" s="98"/>
      <c r="N434" s="98"/>
      <c r="O434" s="98"/>
      <c r="P434" s="98"/>
      <c r="Q434" s="97"/>
    </row>
    <row r="435" spans="5:17">
      <c r="E435" s="98"/>
      <c r="F435" s="98"/>
      <c r="G435" s="98"/>
      <c r="H435" s="98"/>
      <c r="I435" s="98"/>
      <c r="J435" s="98"/>
      <c r="K435" s="98"/>
      <c r="L435" s="98"/>
      <c r="M435" s="98"/>
      <c r="N435" s="98"/>
      <c r="O435" s="98"/>
      <c r="P435" s="98"/>
      <c r="Q435" s="97"/>
    </row>
    <row r="436" spans="5:17">
      <c r="E436" s="98"/>
      <c r="F436" s="98"/>
      <c r="G436" s="98"/>
      <c r="H436" s="98"/>
      <c r="I436" s="98"/>
      <c r="J436" s="98"/>
      <c r="K436" s="98"/>
      <c r="L436" s="98"/>
      <c r="M436" s="98"/>
      <c r="N436" s="98"/>
      <c r="O436" s="98"/>
      <c r="P436" s="98"/>
      <c r="Q436" s="97"/>
    </row>
    <row r="437" spans="5:17">
      <c r="E437" s="98"/>
      <c r="F437" s="98"/>
      <c r="G437" s="98"/>
      <c r="H437" s="98"/>
      <c r="I437" s="98"/>
      <c r="J437" s="98"/>
      <c r="K437" s="98"/>
      <c r="L437" s="98"/>
      <c r="M437" s="98"/>
      <c r="N437" s="98"/>
      <c r="O437" s="98"/>
      <c r="P437" s="98"/>
      <c r="Q437" s="97"/>
    </row>
    <row r="438" spans="5:17">
      <c r="E438" s="98"/>
      <c r="F438" s="98"/>
      <c r="G438" s="98"/>
      <c r="H438" s="98"/>
      <c r="I438" s="98"/>
      <c r="J438" s="98"/>
      <c r="K438" s="98"/>
      <c r="L438" s="98"/>
      <c r="M438" s="98"/>
      <c r="N438" s="98"/>
      <c r="O438" s="98"/>
      <c r="P438" s="98"/>
      <c r="Q438" s="97"/>
    </row>
    <row r="439" spans="5:17">
      <c r="E439" s="98"/>
      <c r="F439" s="98"/>
      <c r="G439" s="98"/>
      <c r="H439" s="98"/>
      <c r="I439" s="98"/>
      <c r="J439" s="98"/>
      <c r="K439" s="98"/>
      <c r="L439" s="98"/>
      <c r="M439" s="98"/>
      <c r="N439" s="98"/>
      <c r="O439" s="98"/>
      <c r="P439" s="98"/>
      <c r="Q439" s="97"/>
    </row>
    <row r="440" spans="5:17">
      <c r="E440" s="98"/>
      <c r="F440" s="98"/>
      <c r="G440" s="98"/>
      <c r="H440" s="98"/>
      <c r="I440" s="98"/>
      <c r="J440" s="98"/>
      <c r="K440" s="98"/>
      <c r="L440" s="98"/>
      <c r="M440" s="98"/>
      <c r="N440" s="98"/>
      <c r="O440" s="98"/>
      <c r="P440" s="98"/>
      <c r="Q440" s="97"/>
    </row>
    <row r="441" spans="5:17">
      <c r="E441" s="98"/>
      <c r="F441" s="98"/>
      <c r="G441" s="98"/>
      <c r="H441" s="98"/>
      <c r="I441" s="98"/>
      <c r="J441" s="98"/>
      <c r="K441" s="98"/>
      <c r="L441" s="98"/>
      <c r="M441" s="98"/>
      <c r="N441" s="98"/>
      <c r="O441" s="98"/>
      <c r="P441" s="98"/>
      <c r="Q441" s="97"/>
    </row>
    <row r="442" spans="5:17">
      <c r="E442" s="98"/>
      <c r="F442" s="98"/>
      <c r="G442" s="98"/>
      <c r="H442" s="98"/>
      <c r="I442" s="98"/>
      <c r="J442" s="98"/>
      <c r="K442" s="98"/>
      <c r="L442" s="98"/>
      <c r="M442" s="98"/>
      <c r="N442" s="98"/>
      <c r="O442" s="98"/>
      <c r="P442" s="98"/>
      <c r="Q442" s="97"/>
    </row>
    <row r="443" spans="5:17">
      <c r="E443" s="98"/>
      <c r="F443" s="98"/>
      <c r="G443" s="98"/>
      <c r="H443" s="98"/>
      <c r="I443" s="98"/>
      <c r="J443" s="98"/>
      <c r="K443" s="98"/>
      <c r="L443" s="98"/>
      <c r="M443" s="98"/>
      <c r="N443" s="98"/>
      <c r="O443" s="98"/>
      <c r="P443" s="98"/>
      <c r="Q443" s="97"/>
    </row>
    <row r="444" spans="5:17">
      <c r="E444" s="98"/>
      <c r="F444" s="98"/>
      <c r="G444" s="98"/>
      <c r="H444" s="98"/>
      <c r="I444" s="98"/>
      <c r="J444" s="98"/>
      <c r="K444" s="98"/>
      <c r="L444" s="98"/>
      <c r="M444" s="98"/>
      <c r="N444" s="98"/>
      <c r="O444" s="98"/>
      <c r="P444" s="98"/>
      <c r="Q444" s="97"/>
    </row>
    <row r="445" spans="5:17">
      <c r="E445" s="98"/>
      <c r="F445" s="98"/>
      <c r="G445" s="98"/>
      <c r="H445" s="98"/>
      <c r="I445" s="98"/>
      <c r="J445" s="98"/>
      <c r="K445" s="98"/>
      <c r="L445" s="98"/>
      <c r="M445" s="98"/>
      <c r="N445" s="98"/>
      <c r="O445" s="98"/>
      <c r="P445" s="98"/>
      <c r="Q445" s="97"/>
    </row>
    <row r="446" spans="5:17">
      <c r="E446" s="98"/>
      <c r="F446" s="98"/>
      <c r="G446" s="98"/>
      <c r="H446" s="98"/>
      <c r="I446" s="98"/>
      <c r="J446" s="98"/>
      <c r="K446" s="98"/>
      <c r="L446" s="98"/>
      <c r="M446" s="98"/>
      <c r="N446" s="98"/>
      <c r="O446" s="98"/>
      <c r="P446" s="98"/>
      <c r="Q446" s="97"/>
    </row>
    <row r="447" spans="5:17">
      <c r="E447" s="98"/>
      <c r="F447" s="98"/>
      <c r="G447" s="98"/>
      <c r="H447" s="98"/>
      <c r="I447" s="98"/>
      <c r="J447" s="98"/>
      <c r="K447" s="98"/>
      <c r="L447" s="98"/>
      <c r="M447" s="98"/>
      <c r="N447" s="98"/>
      <c r="O447" s="98"/>
      <c r="P447" s="98"/>
      <c r="Q447" s="97"/>
    </row>
    <row r="448" spans="5:17">
      <c r="E448" s="98"/>
      <c r="F448" s="98"/>
      <c r="G448" s="98"/>
      <c r="H448" s="98"/>
      <c r="I448" s="98"/>
      <c r="J448" s="98"/>
      <c r="K448" s="98"/>
      <c r="L448" s="98"/>
      <c r="M448" s="98"/>
      <c r="N448" s="98"/>
      <c r="O448" s="98"/>
      <c r="P448" s="98"/>
      <c r="Q448" s="97"/>
    </row>
    <row r="449" spans="5:17">
      <c r="E449" s="98"/>
      <c r="F449" s="98"/>
      <c r="G449" s="98"/>
      <c r="H449" s="98"/>
      <c r="I449" s="98"/>
      <c r="J449" s="98"/>
      <c r="K449" s="98"/>
      <c r="L449" s="98"/>
      <c r="M449" s="98"/>
      <c r="N449" s="98"/>
      <c r="O449" s="98"/>
      <c r="P449" s="98"/>
      <c r="Q449" s="97"/>
    </row>
    <row r="450" spans="5:17">
      <c r="E450" s="98"/>
      <c r="F450" s="98"/>
      <c r="G450" s="98"/>
      <c r="H450" s="98"/>
      <c r="I450" s="98"/>
      <c r="J450" s="98"/>
      <c r="K450" s="98"/>
      <c r="L450" s="98"/>
      <c r="M450" s="98"/>
      <c r="N450" s="98"/>
      <c r="O450" s="98"/>
      <c r="P450" s="98"/>
      <c r="Q450" s="97"/>
    </row>
    <row r="451" spans="5:17">
      <c r="E451" s="98"/>
      <c r="F451" s="98"/>
      <c r="G451" s="98"/>
      <c r="H451" s="98"/>
      <c r="I451" s="98"/>
      <c r="J451" s="98"/>
      <c r="K451" s="98"/>
      <c r="L451" s="98"/>
      <c r="M451" s="98"/>
      <c r="N451" s="98"/>
      <c r="O451" s="98"/>
      <c r="P451" s="98"/>
      <c r="Q451" s="97"/>
    </row>
    <row r="452" spans="5:17">
      <c r="E452" s="98"/>
      <c r="F452" s="98"/>
      <c r="G452" s="98"/>
      <c r="H452" s="98"/>
      <c r="I452" s="98"/>
      <c r="J452" s="98"/>
      <c r="K452" s="98"/>
      <c r="L452" s="98"/>
      <c r="M452" s="98"/>
      <c r="N452" s="98"/>
      <c r="O452" s="98"/>
      <c r="P452" s="98"/>
      <c r="Q452" s="97"/>
    </row>
    <row r="453" spans="5:17">
      <c r="E453" s="98"/>
      <c r="F453" s="98"/>
      <c r="G453" s="98"/>
      <c r="H453" s="98"/>
      <c r="I453" s="98"/>
      <c r="J453" s="98"/>
      <c r="K453" s="98"/>
      <c r="L453" s="98"/>
      <c r="M453" s="98"/>
      <c r="N453" s="98"/>
      <c r="O453" s="98"/>
      <c r="P453" s="98"/>
      <c r="Q453" s="97"/>
    </row>
    <row r="454" spans="5:17">
      <c r="E454" s="98"/>
      <c r="F454" s="98"/>
      <c r="G454" s="98"/>
      <c r="H454" s="98"/>
      <c r="I454" s="98"/>
      <c r="J454" s="98"/>
      <c r="K454" s="98"/>
      <c r="L454" s="98"/>
      <c r="M454" s="98"/>
      <c r="N454" s="98"/>
      <c r="O454" s="98"/>
      <c r="P454" s="98"/>
      <c r="Q454" s="97"/>
    </row>
    <row r="455" spans="5:17">
      <c r="E455" s="98"/>
      <c r="F455" s="98"/>
      <c r="G455" s="98"/>
      <c r="H455" s="98"/>
      <c r="I455" s="98"/>
      <c r="J455" s="98"/>
      <c r="K455" s="98"/>
      <c r="L455" s="98"/>
      <c r="M455" s="98"/>
      <c r="N455" s="98"/>
      <c r="O455" s="98"/>
      <c r="P455" s="98"/>
      <c r="Q455" s="97"/>
    </row>
    <row r="456" spans="5:17">
      <c r="E456" s="98"/>
      <c r="F456" s="98"/>
      <c r="G456" s="98"/>
      <c r="H456" s="98"/>
      <c r="I456" s="98"/>
      <c r="J456" s="98"/>
      <c r="K456" s="98"/>
      <c r="L456" s="98"/>
      <c r="M456" s="98"/>
      <c r="N456" s="98"/>
      <c r="O456" s="98"/>
      <c r="P456" s="98"/>
      <c r="Q456" s="97"/>
    </row>
    <row r="457" spans="5:17">
      <c r="E457" s="98"/>
      <c r="F457" s="98"/>
      <c r="G457" s="98"/>
      <c r="H457" s="98"/>
      <c r="I457" s="98"/>
      <c r="J457" s="98"/>
      <c r="K457" s="98"/>
      <c r="L457" s="98"/>
      <c r="M457" s="98"/>
      <c r="N457" s="98"/>
      <c r="O457" s="98"/>
      <c r="P457" s="98"/>
      <c r="Q457" s="97"/>
    </row>
    <row r="458" spans="5:17">
      <c r="E458" s="98"/>
      <c r="F458" s="98"/>
      <c r="G458" s="98"/>
      <c r="H458" s="98"/>
      <c r="I458" s="98"/>
      <c r="J458" s="98"/>
      <c r="K458" s="98"/>
      <c r="L458" s="98"/>
      <c r="M458" s="98"/>
      <c r="N458" s="98"/>
      <c r="O458" s="98"/>
      <c r="P458" s="98"/>
      <c r="Q458" s="97"/>
    </row>
    <row r="459" spans="5:17">
      <c r="E459" s="98"/>
      <c r="F459" s="98"/>
      <c r="G459" s="98"/>
      <c r="H459" s="98"/>
      <c r="I459" s="98"/>
      <c r="J459" s="98"/>
      <c r="K459" s="98"/>
      <c r="L459" s="98"/>
      <c r="M459" s="98"/>
      <c r="N459" s="98"/>
      <c r="O459" s="98"/>
      <c r="P459" s="98"/>
      <c r="Q459" s="97"/>
    </row>
    <row r="460" spans="5:17">
      <c r="E460" s="98"/>
      <c r="F460" s="98"/>
      <c r="G460" s="98"/>
      <c r="H460" s="98"/>
      <c r="I460" s="98"/>
      <c r="J460" s="98"/>
      <c r="K460" s="98"/>
      <c r="L460" s="98"/>
      <c r="M460" s="98"/>
      <c r="N460" s="98"/>
      <c r="O460" s="98"/>
      <c r="P460" s="98"/>
      <c r="Q460" s="97"/>
    </row>
    <row r="461" spans="5:17">
      <c r="E461" s="98"/>
      <c r="F461" s="98"/>
      <c r="G461" s="98"/>
      <c r="H461" s="98"/>
      <c r="I461" s="98"/>
      <c r="J461" s="98"/>
      <c r="K461" s="98"/>
      <c r="L461" s="98"/>
      <c r="M461" s="98"/>
      <c r="N461" s="98"/>
      <c r="O461" s="98"/>
      <c r="P461" s="98"/>
      <c r="Q461" s="97"/>
    </row>
    <row r="462" spans="5:17">
      <c r="E462" s="98"/>
      <c r="F462" s="98"/>
      <c r="G462" s="98"/>
      <c r="H462" s="98"/>
      <c r="I462" s="98"/>
      <c r="J462" s="98"/>
      <c r="K462" s="98"/>
      <c r="L462" s="98"/>
      <c r="M462" s="98"/>
      <c r="N462" s="98"/>
      <c r="O462" s="98"/>
      <c r="P462" s="98"/>
      <c r="Q462" s="97"/>
    </row>
    <row r="463" spans="5:17">
      <c r="E463" s="98"/>
      <c r="F463" s="98"/>
      <c r="G463" s="98"/>
      <c r="H463" s="98"/>
      <c r="I463" s="98"/>
      <c r="J463" s="98"/>
      <c r="K463" s="98"/>
      <c r="L463" s="98"/>
      <c r="M463" s="98"/>
      <c r="N463" s="98"/>
      <c r="O463" s="98"/>
      <c r="P463" s="98"/>
      <c r="Q463" s="97"/>
    </row>
    <row r="464" spans="5:17">
      <c r="E464" s="98"/>
      <c r="F464" s="98"/>
      <c r="G464" s="98"/>
      <c r="H464" s="98"/>
      <c r="I464" s="98"/>
      <c r="J464" s="98"/>
      <c r="K464" s="98"/>
      <c r="L464" s="98"/>
      <c r="M464" s="98"/>
      <c r="N464" s="98"/>
      <c r="O464" s="98"/>
      <c r="P464" s="98"/>
      <c r="Q464" s="97"/>
    </row>
    <row r="465" spans="5:17">
      <c r="E465" s="98"/>
      <c r="F465" s="98"/>
      <c r="G465" s="98"/>
      <c r="H465" s="98"/>
      <c r="I465" s="98"/>
      <c r="J465" s="98"/>
      <c r="K465" s="98"/>
      <c r="L465" s="98"/>
      <c r="M465" s="98"/>
      <c r="N465" s="98"/>
      <c r="O465" s="98"/>
      <c r="P465" s="98"/>
      <c r="Q465" s="97"/>
    </row>
    <row r="466" spans="5:17">
      <c r="E466" s="98"/>
      <c r="F466" s="98"/>
      <c r="G466" s="98"/>
      <c r="H466" s="98"/>
      <c r="I466" s="98"/>
      <c r="J466" s="98"/>
      <c r="K466" s="98"/>
      <c r="L466" s="98"/>
      <c r="M466" s="98"/>
      <c r="N466" s="98"/>
      <c r="O466" s="98"/>
      <c r="P466" s="98"/>
      <c r="Q466" s="97"/>
    </row>
    <row r="467" spans="5:17">
      <c r="E467" s="98"/>
      <c r="F467" s="98"/>
      <c r="G467" s="98"/>
      <c r="H467" s="98"/>
      <c r="I467" s="98"/>
      <c r="J467" s="98"/>
      <c r="K467" s="98"/>
      <c r="L467" s="98"/>
      <c r="M467" s="98"/>
      <c r="N467" s="98"/>
      <c r="O467" s="98"/>
      <c r="P467" s="98"/>
      <c r="Q467" s="97"/>
    </row>
    <row r="468" spans="5:17">
      <c r="E468" s="98"/>
      <c r="F468" s="98"/>
      <c r="G468" s="98"/>
      <c r="H468" s="98"/>
      <c r="I468" s="98"/>
      <c r="J468" s="98"/>
      <c r="K468" s="98"/>
      <c r="L468" s="98"/>
      <c r="M468" s="98"/>
      <c r="N468" s="98"/>
      <c r="O468" s="98"/>
      <c r="P468" s="98"/>
      <c r="Q468" s="97"/>
    </row>
    <row r="469" spans="5:17">
      <c r="E469" s="98"/>
      <c r="F469" s="98"/>
      <c r="G469" s="98"/>
      <c r="H469" s="98"/>
      <c r="I469" s="98"/>
      <c r="J469" s="98"/>
      <c r="K469" s="98"/>
      <c r="L469" s="98"/>
      <c r="M469" s="98"/>
      <c r="N469" s="98"/>
      <c r="O469" s="98"/>
      <c r="P469" s="98"/>
      <c r="Q469" s="97"/>
    </row>
    <row r="470" spans="5:17">
      <c r="E470" s="98"/>
      <c r="F470" s="98"/>
      <c r="G470" s="98"/>
      <c r="H470" s="98"/>
      <c r="I470" s="98"/>
      <c r="J470" s="98"/>
      <c r="K470" s="98"/>
      <c r="L470" s="98"/>
      <c r="M470" s="98"/>
      <c r="N470" s="98"/>
      <c r="O470" s="98"/>
      <c r="P470" s="98"/>
      <c r="Q470" s="97"/>
    </row>
    <row r="471" spans="5:17">
      <c r="E471" s="98"/>
      <c r="F471" s="98"/>
      <c r="G471" s="98"/>
      <c r="H471" s="98"/>
      <c r="I471" s="98"/>
      <c r="J471" s="98"/>
      <c r="K471" s="98"/>
      <c r="L471" s="98"/>
      <c r="M471" s="98"/>
      <c r="N471" s="98"/>
      <c r="O471" s="98"/>
      <c r="P471" s="98"/>
      <c r="Q471" s="97"/>
    </row>
    <row r="472" spans="5:17">
      <c r="E472" s="98"/>
      <c r="F472" s="98"/>
      <c r="G472" s="98"/>
      <c r="H472" s="98"/>
      <c r="I472" s="98"/>
      <c r="J472" s="98"/>
      <c r="K472" s="98"/>
      <c r="L472" s="98"/>
      <c r="M472" s="98"/>
      <c r="N472" s="98"/>
      <c r="O472" s="98"/>
      <c r="P472" s="98"/>
      <c r="Q472" s="97"/>
    </row>
    <row r="473" spans="5:17">
      <c r="E473" s="98"/>
      <c r="F473" s="98"/>
      <c r="G473" s="98"/>
      <c r="H473" s="98"/>
      <c r="I473" s="98"/>
      <c r="J473" s="98"/>
      <c r="K473" s="98"/>
      <c r="L473" s="98"/>
      <c r="M473" s="98"/>
      <c r="N473" s="98"/>
      <c r="O473" s="98"/>
      <c r="P473" s="98"/>
      <c r="Q473" s="97"/>
    </row>
    <row r="474" spans="5:17">
      <c r="E474" s="98"/>
      <c r="F474" s="98"/>
      <c r="G474" s="98"/>
      <c r="H474" s="98"/>
      <c r="I474" s="98"/>
      <c r="J474" s="98"/>
      <c r="K474" s="98"/>
      <c r="L474" s="98"/>
      <c r="M474" s="98"/>
      <c r="N474" s="98"/>
      <c r="O474" s="98"/>
      <c r="P474" s="98"/>
      <c r="Q474" s="97"/>
    </row>
    <row r="475" spans="5:17">
      <c r="E475" s="98"/>
      <c r="F475" s="98"/>
      <c r="G475" s="98"/>
      <c r="H475" s="98"/>
      <c r="I475" s="98"/>
      <c r="J475" s="98"/>
      <c r="K475" s="98"/>
      <c r="L475" s="98"/>
      <c r="M475" s="98"/>
      <c r="N475" s="98"/>
      <c r="O475" s="98"/>
      <c r="P475" s="98"/>
      <c r="Q475" s="97"/>
    </row>
    <row r="476" spans="5:17">
      <c r="E476" s="98"/>
      <c r="F476" s="98"/>
      <c r="G476" s="98"/>
      <c r="H476" s="98"/>
      <c r="I476" s="98"/>
      <c r="J476" s="98"/>
      <c r="K476" s="98"/>
      <c r="L476" s="98"/>
      <c r="M476" s="98"/>
      <c r="N476" s="98"/>
      <c r="O476" s="98"/>
      <c r="P476" s="98"/>
      <c r="Q476" s="97"/>
    </row>
    <row r="477" spans="5:17">
      <c r="E477" s="98"/>
      <c r="F477" s="98"/>
      <c r="G477" s="98"/>
      <c r="H477" s="98"/>
      <c r="I477" s="98"/>
      <c r="J477" s="98"/>
      <c r="K477" s="98"/>
      <c r="L477" s="98"/>
      <c r="M477" s="98"/>
      <c r="N477" s="98"/>
      <c r="O477" s="98"/>
      <c r="P477" s="98"/>
      <c r="Q477" s="97"/>
    </row>
    <row r="478" spans="5:17">
      <c r="E478" s="98"/>
      <c r="F478" s="98"/>
      <c r="G478" s="98"/>
      <c r="H478" s="98"/>
      <c r="I478" s="98"/>
      <c r="J478" s="98"/>
      <c r="K478" s="98"/>
      <c r="L478" s="98"/>
      <c r="M478" s="98"/>
      <c r="N478" s="98"/>
      <c r="O478" s="98"/>
      <c r="P478" s="98"/>
      <c r="Q478" s="97"/>
    </row>
    <row r="479" spans="5:17">
      <c r="E479" s="98"/>
      <c r="F479" s="98"/>
      <c r="G479" s="98"/>
      <c r="H479" s="98"/>
      <c r="I479" s="98"/>
      <c r="J479" s="98"/>
      <c r="K479" s="98"/>
      <c r="L479" s="98"/>
      <c r="M479" s="98"/>
      <c r="N479" s="98"/>
      <c r="O479" s="98"/>
      <c r="P479" s="98"/>
      <c r="Q479" s="97"/>
    </row>
    <row r="480" spans="5:17">
      <c r="E480" s="98"/>
      <c r="F480" s="98"/>
      <c r="G480" s="98"/>
      <c r="H480" s="98"/>
      <c r="I480" s="98"/>
      <c r="J480" s="98"/>
      <c r="K480" s="98"/>
      <c r="L480" s="98"/>
      <c r="M480" s="98"/>
      <c r="N480" s="98"/>
      <c r="O480" s="98"/>
      <c r="P480" s="98"/>
      <c r="Q480" s="97"/>
    </row>
  </sheetData>
  <mergeCells count="4">
    <mergeCell ref="B1:O1"/>
    <mergeCell ref="B2:O2"/>
    <mergeCell ref="B3:O3"/>
    <mergeCell ref="B4:O4"/>
  </mergeCells>
  <pageMargins left="0.25" right="0.25" top="0.75" bottom="0.75" header="0.3" footer="0.3"/>
  <pageSetup paperSize="8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topLeftCell="A2" workbookViewId="0">
      <selection activeCell="D5" sqref="D5"/>
    </sheetView>
  </sheetViews>
  <sheetFormatPr defaultRowHeight="14.5"/>
  <cols>
    <col min="1" max="1" width="60.6328125" style="5" customWidth="1"/>
    <col min="2" max="2" width="18.6328125" style="1" customWidth="1"/>
    <col min="3" max="3" width="15.6328125" style="1" customWidth="1"/>
    <col min="4" max="4" width="37.6328125" style="1" bestFit="1" customWidth="1"/>
    <col min="5" max="5" width="30.6328125" style="1" customWidth="1"/>
  </cols>
  <sheetData>
    <row r="1" spans="1:5" s="3" customFormat="1">
      <c r="A1" s="4" t="s">
        <v>1</v>
      </c>
      <c r="B1" s="2" t="s">
        <v>2</v>
      </c>
      <c r="C1" s="2"/>
      <c r="D1" s="2"/>
      <c r="E1" s="2"/>
    </row>
    <row r="2" spans="1:5" s="3" customFormat="1">
      <c r="A2" s="4" t="s">
        <v>1</v>
      </c>
      <c r="B2" s="2" t="s">
        <v>3</v>
      </c>
      <c r="C2" s="2" t="s">
        <v>4</v>
      </c>
      <c r="D2" s="2"/>
      <c r="E2" s="2"/>
    </row>
    <row r="3" spans="1:5">
      <c r="A3" s="5" t="s">
        <v>5</v>
      </c>
      <c r="B3" s="1" t="s">
        <v>6</v>
      </c>
      <c r="C3" s="1" t="s">
        <v>7</v>
      </c>
    </row>
    <row r="4" spans="1:5">
      <c r="A4" s="5" t="s">
        <v>5</v>
      </c>
      <c r="B4" s="1" t="s">
        <v>8</v>
      </c>
      <c r="C4" s="1" t="s">
        <v>9</v>
      </c>
    </row>
    <row r="5" spans="1:5">
      <c r="A5" s="5" t="s">
        <v>5</v>
      </c>
      <c r="B5" s="247" t="s">
        <v>10</v>
      </c>
      <c r="C5" s="1">
        <v>202306</v>
      </c>
    </row>
    <row r="6" spans="1:5">
      <c r="A6" s="5" t="s">
        <v>11</v>
      </c>
      <c r="B6" s="1" t="s">
        <v>12</v>
      </c>
      <c r="C6" s="16"/>
    </row>
    <row r="7" spans="1:5">
      <c r="A7" s="248" t="s">
        <v>13</v>
      </c>
      <c r="B7" s="248" t="s">
        <v>14</v>
      </c>
      <c r="C7" s="15">
        <v>201301</v>
      </c>
    </row>
    <row r="8" spans="1:5">
      <c r="A8" s="247" t="s">
        <v>13</v>
      </c>
      <c r="B8" s="247" t="s">
        <v>15</v>
      </c>
      <c r="C8">
        <v>202301</v>
      </c>
    </row>
    <row r="9" spans="1:5">
      <c r="A9" s="247" t="s">
        <v>13</v>
      </c>
      <c r="B9" s="247" t="s">
        <v>16</v>
      </c>
      <c r="C9">
        <v>202313</v>
      </c>
    </row>
    <row r="11" spans="1:5" s="3" customFormat="1">
      <c r="A11" s="4" t="s">
        <v>1</v>
      </c>
      <c r="B11" s="2" t="s">
        <v>17</v>
      </c>
      <c r="C11" s="2"/>
      <c r="D11" s="2"/>
      <c r="E11" s="2"/>
    </row>
    <row r="12" spans="1:5">
      <c r="A12" s="5" t="s">
        <v>18</v>
      </c>
      <c r="B12" s="1" t="s">
        <v>19</v>
      </c>
      <c r="C12" s="1" t="s">
        <v>20</v>
      </c>
    </row>
    <row r="13" spans="1:5">
      <c r="A13" s="5" t="s">
        <v>18</v>
      </c>
      <c r="B13" s="1" t="s">
        <v>21</v>
      </c>
      <c r="C13" s="1" t="s">
        <v>22</v>
      </c>
    </row>
    <row r="14" spans="1:5">
      <c r="A14" s="5" t="s">
        <v>18</v>
      </c>
      <c r="B14" s="1" t="s">
        <v>23</v>
      </c>
      <c r="C14" s="1" t="s">
        <v>24</v>
      </c>
    </row>
    <row r="16" spans="1:5" s="3" customFormat="1">
      <c r="A16" s="4" t="s">
        <v>1</v>
      </c>
      <c r="B16" s="2" t="s">
        <v>25</v>
      </c>
      <c r="C16" s="2"/>
      <c r="D16" s="2"/>
      <c r="E16" s="2"/>
    </row>
    <row r="17" spans="1:5" s="3" customFormat="1">
      <c r="A17" s="4" t="s">
        <v>1</v>
      </c>
      <c r="B17" s="2" t="s">
        <v>26</v>
      </c>
      <c r="C17" s="2"/>
      <c r="D17" s="2"/>
      <c r="E17" s="2"/>
    </row>
    <row r="18" spans="1:5">
      <c r="A18" s="5" t="s">
        <v>27</v>
      </c>
      <c r="B18" s="1" t="s">
        <v>28</v>
      </c>
      <c r="C18" s="1" t="s">
        <v>29</v>
      </c>
    </row>
    <row r="19" spans="1:5">
      <c r="A19" s="5" t="s">
        <v>27</v>
      </c>
      <c r="B19" s="1" t="s">
        <v>30</v>
      </c>
      <c r="C19" s="1" t="s">
        <v>31</v>
      </c>
    </row>
    <row r="20" spans="1:5">
      <c r="A20" s="5" t="s">
        <v>27</v>
      </c>
      <c r="B20" s="1" t="s">
        <v>32</v>
      </c>
      <c r="C20" s="1" t="s">
        <v>33</v>
      </c>
    </row>
    <row r="21" spans="1:5">
      <c r="A21" s="5" t="s">
        <v>27</v>
      </c>
      <c r="B21" s="1" t="s">
        <v>34</v>
      </c>
      <c r="C21" s="1" t="s">
        <v>35</v>
      </c>
    </row>
    <row r="22" spans="1:5">
      <c r="A22" s="5" t="s">
        <v>27</v>
      </c>
      <c r="B22" s="1" t="s">
        <v>36</v>
      </c>
      <c r="C22" s="1" t="s">
        <v>37</v>
      </c>
    </row>
    <row r="23" spans="1:5">
      <c r="A23" s="5" t="s">
        <v>27</v>
      </c>
      <c r="B23" s="1" t="s">
        <v>38</v>
      </c>
      <c r="C23" s="1" t="s">
        <v>39</v>
      </c>
    </row>
    <row r="24" spans="1:5">
      <c r="A24" s="5" t="s">
        <v>27</v>
      </c>
      <c r="B24" s="1" t="s">
        <v>40</v>
      </c>
      <c r="C24" s="1" t="s">
        <v>41</v>
      </c>
    </row>
    <row r="25" spans="1:5">
      <c r="A25" s="5" t="s">
        <v>27</v>
      </c>
      <c r="B25" s="1" t="s">
        <v>42</v>
      </c>
      <c r="C25" s="1" t="s">
        <v>43</v>
      </c>
    </row>
    <row r="26" spans="1:5">
      <c r="A26" s="5" t="s">
        <v>27</v>
      </c>
      <c r="B26" s="1" t="s">
        <v>44</v>
      </c>
      <c r="C26" s="1" t="s">
        <v>45</v>
      </c>
    </row>
    <row r="27" spans="1:5">
      <c r="A27" s="5" t="s">
        <v>27</v>
      </c>
      <c r="B27" s="1" t="s">
        <v>46</v>
      </c>
      <c r="C27" s="1" t="s">
        <v>47</v>
      </c>
    </row>
    <row r="28" spans="1:5">
      <c r="A28" s="5" t="s">
        <v>27</v>
      </c>
      <c r="B28" s="1" t="s">
        <v>48</v>
      </c>
      <c r="C28" s="1" t="s">
        <v>49</v>
      </c>
    </row>
    <row r="29" spans="1:5">
      <c r="A29" s="5" t="s">
        <v>27</v>
      </c>
      <c r="B29" s="1" t="s">
        <v>50</v>
      </c>
      <c r="C29" s="1" t="s">
        <v>51</v>
      </c>
    </row>
    <row r="30" spans="1:5">
      <c r="A30" s="5" t="s">
        <v>27</v>
      </c>
      <c r="B30" s="1" t="s">
        <v>52</v>
      </c>
      <c r="C30" s="1" t="s">
        <v>53</v>
      </c>
    </row>
    <row r="32" spans="1:5" s="3" customFormat="1">
      <c r="A32" s="4"/>
      <c r="B32" s="2"/>
      <c r="C32" s="2"/>
      <c r="D32" s="2"/>
      <c r="E32" s="2"/>
    </row>
    <row r="33" spans="1:5" s="3" customFormat="1">
      <c r="A33" s="4"/>
      <c r="B33" s="2"/>
      <c r="C33" s="2"/>
      <c r="D33" s="2"/>
      <c r="E33" s="2"/>
    </row>
    <row r="34" spans="1:5">
      <c r="A34" s="6"/>
    </row>
  </sheetData>
  <pageMargins left="0.7" right="0.7" top="0.75" bottom="0.75" header="0.3" footer="0.3"/>
  <pageSetup paperSize="9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AY90"/>
  <sheetViews>
    <sheetView tabSelected="1" topLeftCell="I7" zoomScale="80" zoomScaleNormal="80" workbookViewId="0">
      <selection activeCell="I2" sqref="I2"/>
    </sheetView>
  </sheetViews>
  <sheetFormatPr defaultRowHeight="13" outlineLevelCol="1"/>
  <cols>
    <col min="1" max="1" width="38.36328125" style="7" hidden="1" customWidth="1"/>
    <col min="2" max="2" width="59" style="7" hidden="1" customWidth="1"/>
    <col min="3" max="3" width="4.6328125" style="7" hidden="1" customWidth="1"/>
    <col min="4" max="4" width="35" style="7" hidden="1" customWidth="1"/>
    <col min="5" max="5" width="16.6328125" style="7" hidden="1" customWidth="1"/>
    <col min="6" max="6" width="17" style="7" hidden="1" customWidth="1"/>
    <col min="7" max="7" width="22.36328125" style="7" hidden="1" customWidth="1"/>
    <col min="8" max="8" width="15" style="7" hidden="1" customWidth="1"/>
    <col min="9" max="9" width="5.6328125" style="7" customWidth="1"/>
    <col min="10" max="10" width="66.453125" style="8" customWidth="1"/>
    <col min="11" max="11" width="1.6328125" style="7" customWidth="1"/>
    <col min="12" max="12" width="16.08984375" style="17" bestFit="1" customWidth="1"/>
    <col min="13" max="13" width="13.54296875" style="17" bestFit="1" customWidth="1"/>
    <col min="14" max="14" width="17.90625" style="17" hidden="1" customWidth="1"/>
    <col min="15" max="15" width="9.6328125" style="17" hidden="1" customWidth="1" outlineLevel="1"/>
    <col min="16" max="16" width="17.6328125" style="17" customWidth="1" outlineLevel="1"/>
    <col min="17" max="17" width="15.6328125" style="17" hidden="1" customWidth="1" outlineLevel="1"/>
    <col min="18" max="18" width="21" style="17" customWidth="1"/>
    <col min="19" max="19" width="1.54296875" style="17" customWidth="1"/>
    <col min="20" max="20" width="16" style="17" hidden="1" customWidth="1"/>
    <col min="21" max="21" width="16.54296875" style="17" customWidth="1"/>
    <col min="22" max="22" width="14.54296875" style="17" customWidth="1"/>
    <col min="23" max="23" width="21.36328125" style="17" hidden="1" customWidth="1"/>
    <col min="24" max="24" width="14.54296875" style="17" hidden="1" customWidth="1"/>
    <col min="25" max="25" width="2" style="17" hidden="1" customWidth="1"/>
    <col min="26" max="27" width="14.54296875" style="17" hidden="1" customWidth="1"/>
    <col min="28" max="28" width="2.453125" style="17" hidden="1" customWidth="1"/>
    <col min="29" max="30" width="14.54296875" style="17" hidden="1" customWidth="1"/>
    <col min="31" max="31" width="9.36328125" style="17" hidden="1" customWidth="1"/>
    <col min="32" max="37" width="17" style="17" hidden="1" customWidth="1" outlineLevel="1"/>
    <col min="38" max="39" width="9.36328125" style="7" hidden="1" customWidth="1" outlineLevel="1"/>
    <col min="40" max="40" width="9.08984375" style="7" hidden="1" customWidth="1" collapsed="1"/>
    <col min="41" max="41" width="16.54296875" style="17" hidden="1" customWidth="1"/>
    <col min="42" max="42" width="14.54296875" style="17" hidden="1" customWidth="1"/>
    <col min="43" max="43" width="9.08984375" style="7" hidden="1" customWidth="1"/>
    <col min="44" max="44" width="16.54296875" style="17" hidden="1" customWidth="1"/>
    <col min="45" max="45" width="14.54296875" style="17" hidden="1" customWidth="1"/>
    <col min="46" max="47" width="9.08984375" style="7" hidden="1" customWidth="1"/>
    <col min="48" max="48" width="10.90625" style="7" hidden="1" customWidth="1"/>
    <col min="49" max="49" width="10.6328125" style="7" customWidth="1"/>
    <col min="50" max="50" width="9.08984375" style="7" customWidth="1"/>
    <col min="51" max="267" width="9.36328125" style="7"/>
    <col min="268" max="268" width="16" style="7" customWidth="1"/>
    <col min="269" max="269" width="12.6328125" style="7" customWidth="1"/>
    <col min="270" max="270" width="12" style="7" customWidth="1"/>
    <col min="271" max="271" width="16" style="7" customWidth="1"/>
    <col min="272" max="272" width="55" style="7" bestFit="1" customWidth="1"/>
    <col min="273" max="273" width="3.36328125" style="7" customWidth="1"/>
    <col min="274" max="274" width="16" style="7" customWidth="1"/>
    <col min="275" max="275" width="16.36328125" style="7" customWidth="1"/>
    <col min="276" max="276" width="14.6328125" style="7" bestFit="1" customWidth="1"/>
    <col min="277" max="277" width="3.453125" style="7" customWidth="1"/>
    <col min="278" max="278" width="15.6328125" style="7" customWidth="1"/>
    <col min="279" max="279" width="21" style="7" customWidth="1"/>
    <col min="280" max="280" width="3.6328125" style="7" customWidth="1"/>
    <col min="281" max="281" width="16.6328125" style="7" customWidth="1"/>
    <col min="282" max="282" width="21.453125" style="7" customWidth="1"/>
    <col min="283" max="283" width="13.54296875" style="7" customWidth="1"/>
    <col min="284" max="284" width="2.36328125" style="7" customWidth="1"/>
    <col min="285" max="285" width="16.54296875" style="7" customWidth="1"/>
    <col min="286" max="286" width="14.54296875" style="7" customWidth="1"/>
    <col min="287" max="287" width="41.36328125" style="7" customWidth="1"/>
    <col min="288" max="288" width="9.36328125" style="7"/>
    <col min="289" max="294" width="17" style="7" customWidth="1"/>
    <col min="295" max="295" width="9.36328125" style="7" customWidth="1"/>
    <col min="296" max="523" width="9.36328125" style="7"/>
    <col min="524" max="524" width="16" style="7" customWidth="1"/>
    <col min="525" max="525" width="12.6328125" style="7" customWidth="1"/>
    <col min="526" max="526" width="12" style="7" customWidth="1"/>
    <col min="527" max="527" width="16" style="7" customWidth="1"/>
    <col min="528" max="528" width="55" style="7" bestFit="1" customWidth="1"/>
    <col min="529" max="529" width="3.36328125" style="7" customWidth="1"/>
    <col min="530" max="530" width="16" style="7" customWidth="1"/>
    <col min="531" max="531" width="16.36328125" style="7" customWidth="1"/>
    <col min="532" max="532" width="14.6328125" style="7" bestFit="1" customWidth="1"/>
    <col min="533" max="533" width="3.453125" style="7" customWidth="1"/>
    <col min="534" max="534" width="15.6328125" style="7" customWidth="1"/>
    <col min="535" max="535" width="21" style="7" customWidth="1"/>
    <col min="536" max="536" width="3.6328125" style="7" customWidth="1"/>
    <col min="537" max="537" width="16.6328125" style="7" customWidth="1"/>
    <col min="538" max="538" width="21.453125" style="7" customWidth="1"/>
    <col min="539" max="539" width="13.54296875" style="7" customWidth="1"/>
    <col min="540" max="540" width="2.36328125" style="7" customWidth="1"/>
    <col min="541" max="541" width="16.54296875" style="7" customWidth="1"/>
    <col min="542" max="542" width="14.54296875" style="7" customWidth="1"/>
    <col min="543" max="543" width="41.36328125" style="7" customWidth="1"/>
    <col min="544" max="544" width="9.36328125" style="7"/>
    <col min="545" max="550" width="17" style="7" customWidth="1"/>
    <col min="551" max="551" width="9.36328125" style="7" customWidth="1"/>
    <col min="552" max="779" width="9.36328125" style="7"/>
    <col min="780" max="780" width="16" style="7" customWidth="1"/>
    <col min="781" max="781" width="12.6328125" style="7" customWidth="1"/>
    <col min="782" max="782" width="12" style="7" customWidth="1"/>
    <col min="783" max="783" width="16" style="7" customWidth="1"/>
    <col min="784" max="784" width="55" style="7" bestFit="1" customWidth="1"/>
    <col min="785" max="785" width="3.36328125" style="7" customWidth="1"/>
    <col min="786" max="786" width="16" style="7" customWidth="1"/>
    <col min="787" max="787" width="16.36328125" style="7" customWidth="1"/>
    <col min="788" max="788" width="14.6328125" style="7" bestFit="1" customWidth="1"/>
    <col min="789" max="789" width="3.453125" style="7" customWidth="1"/>
    <col min="790" max="790" width="15.6328125" style="7" customWidth="1"/>
    <col min="791" max="791" width="21" style="7" customWidth="1"/>
    <col min="792" max="792" width="3.6328125" style="7" customWidth="1"/>
    <col min="793" max="793" width="16.6328125" style="7" customWidth="1"/>
    <col min="794" max="794" width="21.453125" style="7" customWidth="1"/>
    <col min="795" max="795" width="13.54296875" style="7" customWidth="1"/>
    <col min="796" max="796" width="2.36328125" style="7" customWidth="1"/>
    <col min="797" max="797" width="16.54296875" style="7" customWidth="1"/>
    <col min="798" max="798" width="14.54296875" style="7" customWidth="1"/>
    <col min="799" max="799" width="41.36328125" style="7" customWidth="1"/>
    <col min="800" max="800" width="9.36328125" style="7"/>
    <col min="801" max="806" width="17" style="7" customWidth="1"/>
    <col min="807" max="807" width="9.36328125" style="7" customWidth="1"/>
    <col min="808" max="1035" width="9.36328125" style="7"/>
    <col min="1036" max="1036" width="16" style="7" customWidth="1"/>
    <col min="1037" max="1037" width="12.6328125" style="7" customWidth="1"/>
    <col min="1038" max="1038" width="12" style="7" customWidth="1"/>
    <col min="1039" max="1039" width="16" style="7" customWidth="1"/>
    <col min="1040" max="1040" width="55" style="7" bestFit="1" customWidth="1"/>
    <col min="1041" max="1041" width="3.36328125" style="7" customWidth="1"/>
    <col min="1042" max="1042" width="16" style="7" customWidth="1"/>
    <col min="1043" max="1043" width="16.36328125" style="7" customWidth="1"/>
    <col min="1044" max="1044" width="14.6328125" style="7" bestFit="1" customWidth="1"/>
    <col min="1045" max="1045" width="3.453125" style="7" customWidth="1"/>
    <col min="1046" max="1046" width="15.6328125" style="7" customWidth="1"/>
    <col min="1047" max="1047" width="21" style="7" customWidth="1"/>
    <col min="1048" max="1048" width="3.6328125" style="7" customWidth="1"/>
    <col min="1049" max="1049" width="16.6328125" style="7" customWidth="1"/>
    <col min="1050" max="1050" width="21.453125" style="7" customWidth="1"/>
    <col min="1051" max="1051" width="13.54296875" style="7" customWidth="1"/>
    <col min="1052" max="1052" width="2.36328125" style="7" customWidth="1"/>
    <col min="1053" max="1053" width="16.54296875" style="7" customWidth="1"/>
    <col min="1054" max="1054" width="14.54296875" style="7" customWidth="1"/>
    <col min="1055" max="1055" width="41.36328125" style="7" customWidth="1"/>
    <col min="1056" max="1056" width="9.36328125" style="7"/>
    <col min="1057" max="1062" width="17" style="7" customWidth="1"/>
    <col min="1063" max="1063" width="9.36328125" style="7" customWidth="1"/>
    <col min="1064" max="1291" width="9.36328125" style="7"/>
    <col min="1292" max="1292" width="16" style="7" customWidth="1"/>
    <col min="1293" max="1293" width="12.6328125" style="7" customWidth="1"/>
    <col min="1294" max="1294" width="12" style="7" customWidth="1"/>
    <col min="1295" max="1295" width="16" style="7" customWidth="1"/>
    <col min="1296" max="1296" width="55" style="7" bestFit="1" customWidth="1"/>
    <col min="1297" max="1297" width="3.36328125" style="7" customWidth="1"/>
    <col min="1298" max="1298" width="16" style="7" customWidth="1"/>
    <col min="1299" max="1299" width="16.36328125" style="7" customWidth="1"/>
    <col min="1300" max="1300" width="14.6328125" style="7" bestFit="1" customWidth="1"/>
    <col min="1301" max="1301" width="3.453125" style="7" customWidth="1"/>
    <col min="1302" max="1302" width="15.6328125" style="7" customWidth="1"/>
    <col min="1303" max="1303" width="21" style="7" customWidth="1"/>
    <col min="1304" max="1304" width="3.6328125" style="7" customWidth="1"/>
    <col min="1305" max="1305" width="16.6328125" style="7" customWidth="1"/>
    <col min="1306" max="1306" width="21.453125" style="7" customWidth="1"/>
    <col min="1307" max="1307" width="13.54296875" style="7" customWidth="1"/>
    <col min="1308" max="1308" width="2.36328125" style="7" customWidth="1"/>
    <col min="1309" max="1309" width="16.54296875" style="7" customWidth="1"/>
    <col min="1310" max="1310" width="14.54296875" style="7" customWidth="1"/>
    <col min="1311" max="1311" width="41.36328125" style="7" customWidth="1"/>
    <col min="1312" max="1312" width="9.36328125" style="7"/>
    <col min="1313" max="1318" width="17" style="7" customWidth="1"/>
    <col min="1319" max="1319" width="9.36328125" style="7" customWidth="1"/>
    <col min="1320" max="1547" width="9.36328125" style="7"/>
    <col min="1548" max="1548" width="16" style="7" customWidth="1"/>
    <col min="1549" max="1549" width="12.6328125" style="7" customWidth="1"/>
    <col min="1550" max="1550" width="12" style="7" customWidth="1"/>
    <col min="1551" max="1551" width="16" style="7" customWidth="1"/>
    <col min="1552" max="1552" width="55" style="7" bestFit="1" customWidth="1"/>
    <col min="1553" max="1553" width="3.36328125" style="7" customWidth="1"/>
    <col min="1554" max="1554" width="16" style="7" customWidth="1"/>
    <col min="1555" max="1555" width="16.36328125" style="7" customWidth="1"/>
    <col min="1556" max="1556" width="14.6328125" style="7" bestFit="1" customWidth="1"/>
    <col min="1557" max="1557" width="3.453125" style="7" customWidth="1"/>
    <col min="1558" max="1558" width="15.6328125" style="7" customWidth="1"/>
    <col min="1559" max="1559" width="21" style="7" customWidth="1"/>
    <col min="1560" max="1560" width="3.6328125" style="7" customWidth="1"/>
    <col min="1561" max="1561" width="16.6328125" style="7" customWidth="1"/>
    <col min="1562" max="1562" width="21.453125" style="7" customWidth="1"/>
    <col min="1563" max="1563" width="13.54296875" style="7" customWidth="1"/>
    <col min="1564" max="1564" width="2.36328125" style="7" customWidth="1"/>
    <col min="1565" max="1565" width="16.54296875" style="7" customWidth="1"/>
    <col min="1566" max="1566" width="14.54296875" style="7" customWidth="1"/>
    <col min="1567" max="1567" width="41.36328125" style="7" customWidth="1"/>
    <col min="1568" max="1568" width="9.36328125" style="7"/>
    <col min="1569" max="1574" width="17" style="7" customWidth="1"/>
    <col min="1575" max="1575" width="9.36328125" style="7" customWidth="1"/>
    <col min="1576" max="1803" width="9.36328125" style="7"/>
    <col min="1804" max="1804" width="16" style="7" customWidth="1"/>
    <col min="1805" max="1805" width="12.6328125" style="7" customWidth="1"/>
    <col min="1806" max="1806" width="12" style="7" customWidth="1"/>
    <col min="1807" max="1807" width="16" style="7" customWidth="1"/>
    <col min="1808" max="1808" width="55" style="7" bestFit="1" customWidth="1"/>
    <col min="1809" max="1809" width="3.36328125" style="7" customWidth="1"/>
    <col min="1810" max="1810" width="16" style="7" customWidth="1"/>
    <col min="1811" max="1811" width="16.36328125" style="7" customWidth="1"/>
    <col min="1812" max="1812" width="14.6328125" style="7" bestFit="1" customWidth="1"/>
    <col min="1813" max="1813" width="3.453125" style="7" customWidth="1"/>
    <col min="1814" max="1814" width="15.6328125" style="7" customWidth="1"/>
    <col min="1815" max="1815" width="21" style="7" customWidth="1"/>
    <col min="1816" max="1816" width="3.6328125" style="7" customWidth="1"/>
    <col min="1817" max="1817" width="16.6328125" style="7" customWidth="1"/>
    <col min="1818" max="1818" width="21.453125" style="7" customWidth="1"/>
    <col min="1819" max="1819" width="13.54296875" style="7" customWidth="1"/>
    <col min="1820" max="1820" width="2.36328125" style="7" customWidth="1"/>
    <col min="1821" max="1821" width="16.54296875" style="7" customWidth="1"/>
    <col min="1822" max="1822" width="14.54296875" style="7" customWidth="1"/>
    <col min="1823" max="1823" width="41.36328125" style="7" customWidth="1"/>
    <col min="1824" max="1824" width="9.36328125" style="7"/>
    <col min="1825" max="1830" width="17" style="7" customWidth="1"/>
    <col min="1831" max="1831" width="9.36328125" style="7" customWidth="1"/>
    <col min="1832" max="2059" width="9.36328125" style="7"/>
    <col min="2060" max="2060" width="16" style="7" customWidth="1"/>
    <col min="2061" max="2061" width="12.6328125" style="7" customWidth="1"/>
    <col min="2062" max="2062" width="12" style="7" customWidth="1"/>
    <col min="2063" max="2063" width="16" style="7" customWidth="1"/>
    <col min="2064" max="2064" width="55" style="7" bestFit="1" customWidth="1"/>
    <col min="2065" max="2065" width="3.36328125" style="7" customWidth="1"/>
    <col min="2066" max="2066" width="16" style="7" customWidth="1"/>
    <col min="2067" max="2067" width="16.36328125" style="7" customWidth="1"/>
    <col min="2068" max="2068" width="14.6328125" style="7" bestFit="1" customWidth="1"/>
    <col min="2069" max="2069" width="3.453125" style="7" customWidth="1"/>
    <col min="2070" max="2070" width="15.6328125" style="7" customWidth="1"/>
    <col min="2071" max="2071" width="21" style="7" customWidth="1"/>
    <col min="2072" max="2072" width="3.6328125" style="7" customWidth="1"/>
    <col min="2073" max="2073" width="16.6328125" style="7" customWidth="1"/>
    <col min="2074" max="2074" width="21.453125" style="7" customWidth="1"/>
    <col min="2075" max="2075" width="13.54296875" style="7" customWidth="1"/>
    <col min="2076" max="2076" width="2.36328125" style="7" customWidth="1"/>
    <col min="2077" max="2077" width="16.54296875" style="7" customWidth="1"/>
    <col min="2078" max="2078" width="14.54296875" style="7" customWidth="1"/>
    <col min="2079" max="2079" width="41.36328125" style="7" customWidth="1"/>
    <col min="2080" max="2080" width="9.36328125" style="7"/>
    <col min="2081" max="2086" width="17" style="7" customWidth="1"/>
    <col min="2087" max="2087" width="9.36328125" style="7" customWidth="1"/>
    <col min="2088" max="2315" width="9.36328125" style="7"/>
    <col min="2316" max="2316" width="16" style="7" customWidth="1"/>
    <col min="2317" max="2317" width="12.6328125" style="7" customWidth="1"/>
    <col min="2318" max="2318" width="12" style="7" customWidth="1"/>
    <col min="2319" max="2319" width="16" style="7" customWidth="1"/>
    <col min="2320" max="2320" width="55" style="7" bestFit="1" customWidth="1"/>
    <col min="2321" max="2321" width="3.36328125" style="7" customWidth="1"/>
    <col min="2322" max="2322" width="16" style="7" customWidth="1"/>
    <col min="2323" max="2323" width="16.36328125" style="7" customWidth="1"/>
    <col min="2324" max="2324" width="14.6328125" style="7" bestFit="1" customWidth="1"/>
    <col min="2325" max="2325" width="3.453125" style="7" customWidth="1"/>
    <col min="2326" max="2326" width="15.6328125" style="7" customWidth="1"/>
    <col min="2327" max="2327" width="21" style="7" customWidth="1"/>
    <col min="2328" max="2328" width="3.6328125" style="7" customWidth="1"/>
    <col min="2329" max="2329" width="16.6328125" style="7" customWidth="1"/>
    <col min="2330" max="2330" width="21.453125" style="7" customWidth="1"/>
    <col min="2331" max="2331" width="13.54296875" style="7" customWidth="1"/>
    <col min="2332" max="2332" width="2.36328125" style="7" customWidth="1"/>
    <col min="2333" max="2333" width="16.54296875" style="7" customWidth="1"/>
    <col min="2334" max="2334" width="14.54296875" style="7" customWidth="1"/>
    <col min="2335" max="2335" width="41.36328125" style="7" customWidth="1"/>
    <col min="2336" max="2336" width="9.36328125" style="7"/>
    <col min="2337" max="2342" width="17" style="7" customWidth="1"/>
    <col min="2343" max="2343" width="9.36328125" style="7" customWidth="1"/>
    <col min="2344" max="2571" width="9.36328125" style="7"/>
    <col min="2572" max="2572" width="16" style="7" customWidth="1"/>
    <col min="2573" max="2573" width="12.6328125" style="7" customWidth="1"/>
    <col min="2574" max="2574" width="12" style="7" customWidth="1"/>
    <col min="2575" max="2575" width="16" style="7" customWidth="1"/>
    <col min="2576" max="2576" width="55" style="7" bestFit="1" customWidth="1"/>
    <col min="2577" max="2577" width="3.36328125" style="7" customWidth="1"/>
    <col min="2578" max="2578" width="16" style="7" customWidth="1"/>
    <col min="2579" max="2579" width="16.36328125" style="7" customWidth="1"/>
    <col min="2580" max="2580" width="14.6328125" style="7" bestFit="1" customWidth="1"/>
    <col min="2581" max="2581" width="3.453125" style="7" customWidth="1"/>
    <col min="2582" max="2582" width="15.6328125" style="7" customWidth="1"/>
    <col min="2583" max="2583" width="21" style="7" customWidth="1"/>
    <col min="2584" max="2584" width="3.6328125" style="7" customWidth="1"/>
    <col min="2585" max="2585" width="16.6328125" style="7" customWidth="1"/>
    <col min="2586" max="2586" width="21.453125" style="7" customWidth="1"/>
    <col min="2587" max="2587" width="13.54296875" style="7" customWidth="1"/>
    <col min="2588" max="2588" width="2.36328125" style="7" customWidth="1"/>
    <col min="2589" max="2589" width="16.54296875" style="7" customWidth="1"/>
    <col min="2590" max="2590" width="14.54296875" style="7" customWidth="1"/>
    <col min="2591" max="2591" width="41.36328125" style="7" customWidth="1"/>
    <col min="2592" max="2592" width="9.36328125" style="7"/>
    <col min="2593" max="2598" width="17" style="7" customWidth="1"/>
    <col min="2599" max="2599" width="9.36328125" style="7" customWidth="1"/>
    <col min="2600" max="2827" width="9.36328125" style="7"/>
    <col min="2828" max="2828" width="16" style="7" customWidth="1"/>
    <col min="2829" max="2829" width="12.6328125" style="7" customWidth="1"/>
    <col min="2830" max="2830" width="12" style="7" customWidth="1"/>
    <col min="2831" max="2831" width="16" style="7" customWidth="1"/>
    <col min="2832" max="2832" width="55" style="7" bestFit="1" customWidth="1"/>
    <col min="2833" max="2833" width="3.36328125" style="7" customWidth="1"/>
    <col min="2834" max="2834" width="16" style="7" customWidth="1"/>
    <col min="2835" max="2835" width="16.36328125" style="7" customWidth="1"/>
    <col min="2836" max="2836" width="14.6328125" style="7" bestFit="1" customWidth="1"/>
    <col min="2837" max="2837" width="3.453125" style="7" customWidth="1"/>
    <col min="2838" max="2838" width="15.6328125" style="7" customWidth="1"/>
    <col min="2839" max="2839" width="21" style="7" customWidth="1"/>
    <col min="2840" max="2840" width="3.6328125" style="7" customWidth="1"/>
    <col min="2841" max="2841" width="16.6328125" style="7" customWidth="1"/>
    <col min="2842" max="2842" width="21.453125" style="7" customWidth="1"/>
    <col min="2843" max="2843" width="13.54296875" style="7" customWidth="1"/>
    <col min="2844" max="2844" width="2.36328125" style="7" customWidth="1"/>
    <col min="2845" max="2845" width="16.54296875" style="7" customWidth="1"/>
    <col min="2846" max="2846" width="14.54296875" style="7" customWidth="1"/>
    <col min="2847" max="2847" width="41.36328125" style="7" customWidth="1"/>
    <col min="2848" max="2848" width="9.36328125" style="7"/>
    <col min="2849" max="2854" width="17" style="7" customWidth="1"/>
    <col min="2855" max="2855" width="9.36328125" style="7" customWidth="1"/>
    <col min="2856" max="3083" width="9.36328125" style="7"/>
    <col min="3084" max="3084" width="16" style="7" customWidth="1"/>
    <col min="3085" max="3085" width="12.6328125" style="7" customWidth="1"/>
    <col min="3086" max="3086" width="12" style="7" customWidth="1"/>
    <col min="3087" max="3087" width="16" style="7" customWidth="1"/>
    <col min="3088" max="3088" width="55" style="7" bestFit="1" customWidth="1"/>
    <col min="3089" max="3089" width="3.36328125" style="7" customWidth="1"/>
    <col min="3090" max="3090" width="16" style="7" customWidth="1"/>
    <col min="3091" max="3091" width="16.36328125" style="7" customWidth="1"/>
    <col min="3092" max="3092" width="14.6328125" style="7" bestFit="1" customWidth="1"/>
    <col min="3093" max="3093" width="3.453125" style="7" customWidth="1"/>
    <col min="3094" max="3094" width="15.6328125" style="7" customWidth="1"/>
    <col min="3095" max="3095" width="21" style="7" customWidth="1"/>
    <col min="3096" max="3096" width="3.6328125" style="7" customWidth="1"/>
    <col min="3097" max="3097" width="16.6328125" style="7" customWidth="1"/>
    <col min="3098" max="3098" width="21.453125" style="7" customWidth="1"/>
    <col min="3099" max="3099" width="13.54296875" style="7" customWidth="1"/>
    <col min="3100" max="3100" width="2.36328125" style="7" customWidth="1"/>
    <col min="3101" max="3101" width="16.54296875" style="7" customWidth="1"/>
    <col min="3102" max="3102" width="14.54296875" style="7" customWidth="1"/>
    <col min="3103" max="3103" width="41.36328125" style="7" customWidth="1"/>
    <col min="3104" max="3104" width="9.36328125" style="7"/>
    <col min="3105" max="3110" width="17" style="7" customWidth="1"/>
    <col min="3111" max="3111" width="9.36328125" style="7" customWidth="1"/>
    <col min="3112" max="3339" width="9.36328125" style="7"/>
    <col min="3340" max="3340" width="16" style="7" customWidth="1"/>
    <col min="3341" max="3341" width="12.6328125" style="7" customWidth="1"/>
    <col min="3342" max="3342" width="12" style="7" customWidth="1"/>
    <col min="3343" max="3343" width="16" style="7" customWidth="1"/>
    <col min="3344" max="3344" width="55" style="7" bestFit="1" customWidth="1"/>
    <col min="3345" max="3345" width="3.36328125" style="7" customWidth="1"/>
    <col min="3346" max="3346" width="16" style="7" customWidth="1"/>
    <col min="3347" max="3347" width="16.36328125" style="7" customWidth="1"/>
    <col min="3348" max="3348" width="14.6328125" style="7" bestFit="1" customWidth="1"/>
    <col min="3349" max="3349" width="3.453125" style="7" customWidth="1"/>
    <col min="3350" max="3350" width="15.6328125" style="7" customWidth="1"/>
    <col min="3351" max="3351" width="21" style="7" customWidth="1"/>
    <col min="3352" max="3352" width="3.6328125" style="7" customWidth="1"/>
    <col min="3353" max="3353" width="16.6328125" style="7" customWidth="1"/>
    <col min="3354" max="3354" width="21.453125" style="7" customWidth="1"/>
    <col min="3355" max="3355" width="13.54296875" style="7" customWidth="1"/>
    <col min="3356" max="3356" width="2.36328125" style="7" customWidth="1"/>
    <col min="3357" max="3357" width="16.54296875" style="7" customWidth="1"/>
    <col min="3358" max="3358" width="14.54296875" style="7" customWidth="1"/>
    <col min="3359" max="3359" width="41.36328125" style="7" customWidth="1"/>
    <col min="3360" max="3360" width="9.36328125" style="7"/>
    <col min="3361" max="3366" width="17" style="7" customWidth="1"/>
    <col min="3367" max="3367" width="9.36328125" style="7" customWidth="1"/>
    <col min="3368" max="3595" width="9.36328125" style="7"/>
    <col min="3596" max="3596" width="16" style="7" customWidth="1"/>
    <col min="3597" max="3597" width="12.6328125" style="7" customWidth="1"/>
    <col min="3598" max="3598" width="12" style="7" customWidth="1"/>
    <col min="3599" max="3599" width="16" style="7" customWidth="1"/>
    <col min="3600" max="3600" width="55" style="7" bestFit="1" customWidth="1"/>
    <col min="3601" max="3601" width="3.36328125" style="7" customWidth="1"/>
    <col min="3602" max="3602" width="16" style="7" customWidth="1"/>
    <col min="3603" max="3603" width="16.36328125" style="7" customWidth="1"/>
    <col min="3604" max="3604" width="14.6328125" style="7" bestFit="1" customWidth="1"/>
    <col min="3605" max="3605" width="3.453125" style="7" customWidth="1"/>
    <col min="3606" max="3606" width="15.6328125" style="7" customWidth="1"/>
    <col min="3607" max="3607" width="21" style="7" customWidth="1"/>
    <col min="3608" max="3608" width="3.6328125" style="7" customWidth="1"/>
    <col min="3609" max="3609" width="16.6328125" style="7" customWidth="1"/>
    <col min="3610" max="3610" width="21.453125" style="7" customWidth="1"/>
    <col min="3611" max="3611" width="13.54296875" style="7" customWidth="1"/>
    <col min="3612" max="3612" width="2.36328125" style="7" customWidth="1"/>
    <col min="3613" max="3613" width="16.54296875" style="7" customWidth="1"/>
    <col min="3614" max="3614" width="14.54296875" style="7" customWidth="1"/>
    <col min="3615" max="3615" width="41.36328125" style="7" customWidth="1"/>
    <col min="3616" max="3616" width="9.36328125" style="7"/>
    <col min="3617" max="3622" width="17" style="7" customWidth="1"/>
    <col min="3623" max="3623" width="9.36328125" style="7" customWidth="1"/>
    <col min="3624" max="3851" width="9.36328125" style="7"/>
    <col min="3852" max="3852" width="16" style="7" customWidth="1"/>
    <col min="3853" max="3853" width="12.6328125" style="7" customWidth="1"/>
    <col min="3854" max="3854" width="12" style="7" customWidth="1"/>
    <col min="3855" max="3855" width="16" style="7" customWidth="1"/>
    <col min="3856" max="3856" width="55" style="7" bestFit="1" customWidth="1"/>
    <col min="3857" max="3857" width="3.36328125" style="7" customWidth="1"/>
    <col min="3858" max="3858" width="16" style="7" customWidth="1"/>
    <col min="3859" max="3859" width="16.36328125" style="7" customWidth="1"/>
    <col min="3860" max="3860" width="14.6328125" style="7" bestFit="1" customWidth="1"/>
    <col min="3861" max="3861" width="3.453125" style="7" customWidth="1"/>
    <col min="3862" max="3862" width="15.6328125" style="7" customWidth="1"/>
    <col min="3863" max="3863" width="21" style="7" customWidth="1"/>
    <col min="3864" max="3864" width="3.6328125" style="7" customWidth="1"/>
    <col min="3865" max="3865" width="16.6328125" style="7" customWidth="1"/>
    <col min="3866" max="3866" width="21.453125" style="7" customWidth="1"/>
    <col min="3867" max="3867" width="13.54296875" style="7" customWidth="1"/>
    <col min="3868" max="3868" width="2.36328125" style="7" customWidth="1"/>
    <col min="3869" max="3869" width="16.54296875" style="7" customWidth="1"/>
    <col min="3870" max="3870" width="14.54296875" style="7" customWidth="1"/>
    <col min="3871" max="3871" width="41.36328125" style="7" customWidth="1"/>
    <col min="3872" max="3872" width="9.36328125" style="7"/>
    <col min="3873" max="3878" width="17" style="7" customWidth="1"/>
    <col min="3879" max="3879" width="9.36328125" style="7" customWidth="1"/>
    <col min="3880" max="4107" width="9.36328125" style="7"/>
    <col min="4108" max="4108" width="16" style="7" customWidth="1"/>
    <col min="4109" max="4109" width="12.6328125" style="7" customWidth="1"/>
    <col min="4110" max="4110" width="12" style="7" customWidth="1"/>
    <col min="4111" max="4111" width="16" style="7" customWidth="1"/>
    <col min="4112" max="4112" width="55" style="7" bestFit="1" customWidth="1"/>
    <col min="4113" max="4113" width="3.36328125" style="7" customWidth="1"/>
    <col min="4114" max="4114" width="16" style="7" customWidth="1"/>
    <col min="4115" max="4115" width="16.36328125" style="7" customWidth="1"/>
    <col min="4116" max="4116" width="14.6328125" style="7" bestFit="1" customWidth="1"/>
    <col min="4117" max="4117" width="3.453125" style="7" customWidth="1"/>
    <col min="4118" max="4118" width="15.6328125" style="7" customWidth="1"/>
    <col min="4119" max="4119" width="21" style="7" customWidth="1"/>
    <col min="4120" max="4120" width="3.6328125" style="7" customWidth="1"/>
    <col min="4121" max="4121" width="16.6328125" style="7" customWidth="1"/>
    <col min="4122" max="4122" width="21.453125" style="7" customWidth="1"/>
    <col min="4123" max="4123" width="13.54296875" style="7" customWidth="1"/>
    <col min="4124" max="4124" width="2.36328125" style="7" customWidth="1"/>
    <col min="4125" max="4125" width="16.54296875" style="7" customWidth="1"/>
    <col min="4126" max="4126" width="14.54296875" style="7" customWidth="1"/>
    <col min="4127" max="4127" width="41.36328125" style="7" customWidth="1"/>
    <col min="4128" max="4128" width="9.36328125" style="7"/>
    <col min="4129" max="4134" width="17" style="7" customWidth="1"/>
    <col min="4135" max="4135" width="9.36328125" style="7" customWidth="1"/>
    <col min="4136" max="4363" width="9.36328125" style="7"/>
    <col min="4364" max="4364" width="16" style="7" customWidth="1"/>
    <col min="4365" max="4365" width="12.6328125" style="7" customWidth="1"/>
    <col min="4366" max="4366" width="12" style="7" customWidth="1"/>
    <col min="4367" max="4367" width="16" style="7" customWidth="1"/>
    <col min="4368" max="4368" width="55" style="7" bestFit="1" customWidth="1"/>
    <col min="4369" max="4369" width="3.36328125" style="7" customWidth="1"/>
    <col min="4370" max="4370" width="16" style="7" customWidth="1"/>
    <col min="4371" max="4371" width="16.36328125" style="7" customWidth="1"/>
    <col min="4372" max="4372" width="14.6328125" style="7" bestFit="1" customWidth="1"/>
    <col min="4373" max="4373" width="3.453125" style="7" customWidth="1"/>
    <col min="4374" max="4374" width="15.6328125" style="7" customWidth="1"/>
    <col min="4375" max="4375" width="21" style="7" customWidth="1"/>
    <col min="4376" max="4376" width="3.6328125" style="7" customWidth="1"/>
    <col min="4377" max="4377" width="16.6328125" style="7" customWidth="1"/>
    <col min="4378" max="4378" width="21.453125" style="7" customWidth="1"/>
    <col min="4379" max="4379" width="13.54296875" style="7" customWidth="1"/>
    <col min="4380" max="4380" width="2.36328125" style="7" customWidth="1"/>
    <col min="4381" max="4381" width="16.54296875" style="7" customWidth="1"/>
    <col min="4382" max="4382" width="14.54296875" style="7" customWidth="1"/>
    <col min="4383" max="4383" width="41.36328125" style="7" customWidth="1"/>
    <col min="4384" max="4384" width="9.36328125" style="7"/>
    <col min="4385" max="4390" width="17" style="7" customWidth="1"/>
    <col min="4391" max="4391" width="9.36328125" style="7" customWidth="1"/>
    <col min="4392" max="4619" width="9.36328125" style="7"/>
    <col min="4620" max="4620" width="16" style="7" customWidth="1"/>
    <col min="4621" max="4621" width="12.6328125" style="7" customWidth="1"/>
    <col min="4622" max="4622" width="12" style="7" customWidth="1"/>
    <col min="4623" max="4623" width="16" style="7" customWidth="1"/>
    <col min="4624" max="4624" width="55" style="7" bestFit="1" customWidth="1"/>
    <col min="4625" max="4625" width="3.36328125" style="7" customWidth="1"/>
    <col min="4626" max="4626" width="16" style="7" customWidth="1"/>
    <col min="4627" max="4627" width="16.36328125" style="7" customWidth="1"/>
    <col min="4628" max="4628" width="14.6328125" style="7" bestFit="1" customWidth="1"/>
    <col min="4629" max="4629" width="3.453125" style="7" customWidth="1"/>
    <col min="4630" max="4630" width="15.6328125" style="7" customWidth="1"/>
    <col min="4631" max="4631" width="21" style="7" customWidth="1"/>
    <col min="4632" max="4632" width="3.6328125" style="7" customWidth="1"/>
    <col min="4633" max="4633" width="16.6328125" style="7" customWidth="1"/>
    <col min="4634" max="4634" width="21.453125" style="7" customWidth="1"/>
    <col min="4635" max="4635" width="13.54296875" style="7" customWidth="1"/>
    <col min="4636" max="4636" width="2.36328125" style="7" customWidth="1"/>
    <col min="4637" max="4637" width="16.54296875" style="7" customWidth="1"/>
    <col min="4638" max="4638" width="14.54296875" style="7" customWidth="1"/>
    <col min="4639" max="4639" width="41.36328125" style="7" customWidth="1"/>
    <col min="4640" max="4640" width="9.36328125" style="7"/>
    <col min="4641" max="4646" width="17" style="7" customWidth="1"/>
    <col min="4647" max="4647" width="9.36328125" style="7" customWidth="1"/>
    <col min="4648" max="4875" width="9.36328125" style="7"/>
    <col min="4876" max="4876" width="16" style="7" customWidth="1"/>
    <col min="4877" max="4877" width="12.6328125" style="7" customWidth="1"/>
    <col min="4878" max="4878" width="12" style="7" customWidth="1"/>
    <col min="4879" max="4879" width="16" style="7" customWidth="1"/>
    <col min="4880" max="4880" width="55" style="7" bestFit="1" customWidth="1"/>
    <col min="4881" max="4881" width="3.36328125" style="7" customWidth="1"/>
    <col min="4882" max="4882" width="16" style="7" customWidth="1"/>
    <col min="4883" max="4883" width="16.36328125" style="7" customWidth="1"/>
    <col min="4884" max="4884" width="14.6328125" style="7" bestFit="1" customWidth="1"/>
    <col min="4885" max="4885" width="3.453125" style="7" customWidth="1"/>
    <col min="4886" max="4886" width="15.6328125" style="7" customWidth="1"/>
    <col min="4887" max="4887" width="21" style="7" customWidth="1"/>
    <col min="4888" max="4888" width="3.6328125" style="7" customWidth="1"/>
    <col min="4889" max="4889" width="16.6328125" style="7" customWidth="1"/>
    <col min="4890" max="4890" width="21.453125" style="7" customWidth="1"/>
    <col min="4891" max="4891" width="13.54296875" style="7" customWidth="1"/>
    <col min="4892" max="4892" width="2.36328125" style="7" customWidth="1"/>
    <col min="4893" max="4893" width="16.54296875" style="7" customWidth="1"/>
    <col min="4894" max="4894" width="14.54296875" style="7" customWidth="1"/>
    <col min="4895" max="4895" width="41.36328125" style="7" customWidth="1"/>
    <col min="4896" max="4896" width="9.36328125" style="7"/>
    <col min="4897" max="4902" width="17" style="7" customWidth="1"/>
    <col min="4903" max="4903" width="9.36328125" style="7" customWidth="1"/>
    <col min="4904" max="5131" width="9.36328125" style="7"/>
    <col min="5132" max="5132" width="16" style="7" customWidth="1"/>
    <col min="5133" max="5133" width="12.6328125" style="7" customWidth="1"/>
    <col min="5134" max="5134" width="12" style="7" customWidth="1"/>
    <col min="5135" max="5135" width="16" style="7" customWidth="1"/>
    <col min="5136" max="5136" width="55" style="7" bestFit="1" customWidth="1"/>
    <col min="5137" max="5137" width="3.36328125" style="7" customWidth="1"/>
    <col min="5138" max="5138" width="16" style="7" customWidth="1"/>
    <col min="5139" max="5139" width="16.36328125" style="7" customWidth="1"/>
    <col min="5140" max="5140" width="14.6328125" style="7" bestFit="1" customWidth="1"/>
    <col min="5141" max="5141" width="3.453125" style="7" customWidth="1"/>
    <col min="5142" max="5142" width="15.6328125" style="7" customWidth="1"/>
    <col min="5143" max="5143" width="21" style="7" customWidth="1"/>
    <col min="5144" max="5144" width="3.6328125" style="7" customWidth="1"/>
    <col min="5145" max="5145" width="16.6328125" style="7" customWidth="1"/>
    <col min="5146" max="5146" width="21.453125" style="7" customWidth="1"/>
    <col min="5147" max="5147" width="13.54296875" style="7" customWidth="1"/>
    <col min="5148" max="5148" width="2.36328125" style="7" customWidth="1"/>
    <col min="5149" max="5149" width="16.54296875" style="7" customWidth="1"/>
    <col min="5150" max="5150" width="14.54296875" style="7" customWidth="1"/>
    <col min="5151" max="5151" width="41.36328125" style="7" customWidth="1"/>
    <col min="5152" max="5152" width="9.36328125" style="7"/>
    <col min="5153" max="5158" width="17" style="7" customWidth="1"/>
    <col min="5159" max="5159" width="9.36328125" style="7" customWidth="1"/>
    <col min="5160" max="5387" width="9.36328125" style="7"/>
    <col min="5388" max="5388" width="16" style="7" customWidth="1"/>
    <col min="5389" max="5389" width="12.6328125" style="7" customWidth="1"/>
    <col min="5390" max="5390" width="12" style="7" customWidth="1"/>
    <col min="5391" max="5391" width="16" style="7" customWidth="1"/>
    <col min="5392" max="5392" width="55" style="7" bestFit="1" customWidth="1"/>
    <col min="5393" max="5393" width="3.36328125" style="7" customWidth="1"/>
    <col min="5394" max="5394" width="16" style="7" customWidth="1"/>
    <col min="5395" max="5395" width="16.36328125" style="7" customWidth="1"/>
    <col min="5396" max="5396" width="14.6328125" style="7" bestFit="1" customWidth="1"/>
    <col min="5397" max="5397" width="3.453125" style="7" customWidth="1"/>
    <col min="5398" max="5398" width="15.6328125" style="7" customWidth="1"/>
    <col min="5399" max="5399" width="21" style="7" customWidth="1"/>
    <col min="5400" max="5400" width="3.6328125" style="7" customWidth="1"/>
    <col min="5401" max="5401" width="16.6328125" style="7" customWidth="1"/>
    <col min="5402" max="5402" width="21.453125" style="7" customWidth="1"/>
    <col min="5403" max="5403" width="13.54296875" style="7" customWidth="1"/>
    <col min="5404" max="5404" width="2.36328125" style="7" customWidth="1"/>
    <col min="5405" max="5405" width="16.54296875" style="7" customWidth="1"/>
    <col min="5406" max="5406" width="14.54296875" style="7" customWidth="1"/>
    <col min="5407" max="5407" width="41.36328125" style="7" customWidth="1"/>
    <col min="5408" max="5408" width="9.36328125" style="7"/>
    <col min="5409" max="5414" width="17" style="7" customWidth="1"/>
    <col min="5415" max="5415" width="9.36328125" style="7" customWidth="1"/>
    <col min="5416" max="5643" width="9.36328125" style="7"/>
    <col min="5644" max="5644" width="16" style="7" customWidth="1"/>
    <col min="5645" max="5645" width="12.6328125" style="7" customWidth="1"/>
    <col min="5646" max="5646" width="12" style="7" customWidth="1"/>
    <col min="5647" max="5647" width="16" style="7" customWidth="1"/>
    <col min="5648" max="5648" width="55" style="7" bestFit="1" customWidth="1"/>
    <col min="5649" max="5649" width="3.36328125" style="7" customWidth="1"/>
    <col min="5650" max="5650" width="16" style="7" customWidth="1"/>
    <col min="5651" max="5651" width="16.36328125" style="7" customWidth="1"/>
    <col min="5652" max="5652" width="14.6328125" style="7" bestFit="1" customWidth="1"/>
    <col min="5653" max="5653" width="3.453125" style="7" customWidth="1"/>
    <col min="5654" max="5654" width="15.6328125" style="7" customWidth="1"/>
    <col min="5655" max="5655" width="21" style="7" customWidth="1"/>
    <col min="5656" max="5656" width="3.6328125" style="7" customWidth="1"/>
    <col min="5657" max="5657" width="16.6328125" style="7" customWidth="1"/>
    <col min="5658" max="5658" width="21.453125" style="7" customWidth="1"/>
    <col min="5659" max="5659" width="13.54296875" style="7" customWidth="1"/>
    <col min="5660" max="5660" width="2.36328125" style="7" customWidth="1"/>
    <col min="5661" max="5661" width="16.54296875" style="7" customWidth="1"/>
    <col min="5662" max="5662" width="14.54296875" style="7" customWidth="1"/>
    <col min="5663" max="5663" width="41.36328125" style="7" customWidth="1"/>
    <col min="5664" max="5664" width="9.36328125" style="7"/>
    <col min="5665" max="5670" width="17" style="7" customWidth="1"/>
    <col min="5671" max="5671" width="9.36328125" style="7" customWidth="1"/>
    <col min="5672" max="5899" width="9.36328125" style="7"/>
    <col min="5900" max="5900" width="16" style="7" customWidth="1"/>
    <col min="5901" max="5901" width="12.6328125" style="7" customWidth="1"/>
    <col min="5902" max="5902" width="12" style="7" customWidth="1"/>
    <col min="5903" max="5903" width="16" style="7" customWidth="1"/>
    <col min="5904" max="5904" width="55" style="7" bestFit="1" customWidth="1"/>
    <col min="5905" max="5905" width="3.36328125" style="7" customWidth="1"/>
    <col min="5906" max="5906" width="16" style="7" customWidth="1"/>
    <col min="5907" max="5907" width="16.36328125" style="7" customWidth="1"/>
    <col min="5908" max="5908" width="14.6328125" style="7" bestFit="1" customWidth="1"/>
    <col min="5909" max="5909" width="3.453125" style="7" customWidth="1"/>
    <col min="5910" max="5910" width="15.6328125" style="7" customWidth="1"/>
    <col min="5911" max="5911" width="21" style="7" customWidth="1"/>
    <col min="5912" max="5912" width="3.6328125" style="7" customWidth="1"/>
    <col min="5913" max="5913" width="16.6328125" style="7" customWidth="1"/>
    <col min="5914" max="5914" width="21.453125" style="7" customWidth="1"/>
    <col min="5915" max="5915" width="13.54296875" style="7" customWidth="1"/>
    <col min="5916" max="5916" width="2.36328125" style="7" customWidth="1"/>
    <col min="5917" max="5917" width="16.54296875" style="7" customWidth="1"/>
    <col min="5918" max="5918" width="14.54296875" style="7" customWidth="1"/>
    <col min="5919" max="5919" width="41.36328125" style="7" customWidth="1"/>
    <col min="5920" max="5920" width="9.36328125" style="7"/>
    <col min="5921" max="5926" width="17" style="7" customWidth="1"/>
    <col min="5927" max="5927" width="9.36328125" style="7" customWidth="1"/>
    <col min="5928" max="6155" width="9.36328125" style="7"/>
    <col min="6156" max="6156" width="16" style="7" customWidth="1"/>
    <col min="6157" max="6157" width="12.6328125" style="7" customWidth="1"/>
    <col min="6158" max="6158" width="12" style="7" customWidth="1"/>
    <col min="6159" max="6159" width="16" style="7" customWidth="1"/>
    <col min="6160" max="6160" width="55" style="7" bestFit="1" customWidth="1"/>
    <col min="6161" max="6161" width="3.36328125" style="7" customWidth="1"/>
    <col min="6162" max="6162" width="16" style="7" customWidth="1"/>
    <col min="6163" max="6163" width="16.36328125" style="7" customWidth="1"/>
    <col min="6164" max="6164" width="14.6328125" style="7" bestFit="1" customWidth="1"/>
    <col min="6165" max="6165" width="3.453125" style="7" customWidth="1"/>
    <col min="6166" max="6166" width="15.6328125" style="7" customWidth="1"/>
    <col min="6167" max="6167" width="21" style="7" customWidth="1"/>
    <col min="6168" max="6168" width="3.6328125" style="7" customWidth="1"/>
    <col min="6169" max="6169" width="16.6328125" style="7" customWidth="1"/>
    <col min="6170" max="6170" width="21.453125" style="7" customWidth="1"/>
    <col min="6171" max="6171" width="13.54296875" style="7" customWidth="1"/>
    <col min="6172" max="6172" width="2.36328125" style="7" customWidth="1"/>
    <col min="6173" max="6173" width="16.54296875" style="7" customWidth="1"/>
    <col min="6174" max="6174" width="14.54296875" style="7" customWidth="1"/>
    <col min="6175" max="6175" width="41.36328125" style="7" customWidth="1"/>
    <col min="6176" max="6176" width="9.36328125" style="7"/>
    <col min="6177" max="6182" width="17" style="7" customWidth="1"/>
    <col min="6183" max="6183" width="9.36328125" style="7" customWidth="1"/>
    <col min="6184" max="6411" width="9.36328125" style="7"/>
    <col min="6412" max="6412" width="16" style="7" customWidth="1"/>
    <col min="6413" max="6413" width="12.6328125" style="7" customWidth="1"/>
    <col min="6414" max="6414" width="12" style="7" customWidth="1"/>
    <col min="6415" max="6415" width="16" style="7" customWidth="1"/>
    <col min="6416" max="6416" width="55" style="7" bestFit="1" customWidth="1"/>
    <col min="6417" max="6417" width="3.36328125" style="7" customWidth="1"/>
    <col min="6418" max="6418" width="16" style="7" customWidth="1"/>
    <col min="6419" max="6419" width="16.36328125" style="7" customWidth="1"/>
    <col min="6420" max="6420" width="14.6328125" style="7" bestFit="1" customWidth="1"/>
    <col min="6421" max="6421" width="3.453125" style="7" customWidth="1"/>
    <col min="6422" max="6422" width="15.6328125" style="7" customWidth="1"/>
    <col min="6423" max="6423" width="21" style="7" customWidth="1"/>
    <col min="6424" max="6424" width="3.6328125" style="7" customWidth="1"/>
    <col min="6425" max="6425" width="16.6328125" style="7" customWidth="1"/>
    <col min="6426" max="6426" width="21.453125" style="7" customWidth="1"/>
    <col min="6427" max="6427" width="13.54296875" style="7" customWidth="1"/>
    <col min="6428" max="6428" width="2.36328125" style="7" customWidth="1"/>
    <col min="6429" max="6429" width="16.54296875" style="7" customWidth="1"/>
    <col min="6430" max="6430" width="14.54296875" style="7" customWidth="1"/>
    <col min="6431" max="6431" width="41.36328125" style="7" customWidth="1"/>
    <col min="6432" max="6432" width="9.36328125" style="7"/>
    <col min="6433" max="6438" width="17" style="7" customWidth="1"/>
    <col min="6439" max="6439" width="9.36328125" style="7" customWidth="1"/>
    <col min="6440" max="6667" width="9.36328125" style="7"/>
    <col min="6668" max="6668" width="16" style="7" customWidth="1"/>
    <col min="6669" max="6669" width="12.6328125" style="7" customWidth="1"/>
    <col min="6670" max="6670" width="12" style="7" customWidth="1"/>
    <col min="6671" max="6671" width="16" style="7" customWidth="1"/>
    <col min="6672" max="6672" width="55" style="7" bestFit="1" customWidth="1"/>
    <col min="6673" max="6673" width="3.36328125" style="7" customWidth="1"/>
    <col min="6674" max="6674" width="16" style="7" customWidth="1"/>
    <col min="6675" max="6675" width="16.36328125" style="7" customWidth="1"/>
    <col min="6676" max="6676" width="14.6328125" style="7" bestFit="1" customWidth="1"/>
    <col min="6677" max="6677" width="3.453125" style="7" customWidth="1"/>
    <col min="6678" max="6678" width="15.6328125" style="7" customWidth="1"/>
    <col min="6679" max="6679" width="21" style="7" customWidth="1"/>
    <col min="6680" max="6680" width="3.6328125" style="7" customWidth="1"/>
    <col min="6681" max="6681" width="16.6328125" style="7" customWidth="1"/>
    <col min="6682" max="6682" width="21.453125" style="7" customWidth="1"/>
    <col min="6683" max="6683" width="13.54296875" style="7" customWidth="1"/>
    <col min="6684" max="6684" width="2.36328125" style="7" customWidth="1"/>
    <col min="6685" max="6685" width="16.54296875" style="7" customWidth="1"/>
    <col min="6686" max="6686" width="14.54296875" style="7" customWidth="1"/>
    <col min="6687" max="6687" width="41.36328125" style="7" customWidth="1"/>
    <col min="6688" max="6688" width="9.36328125" style="7"/>
    <col min="6689" max="6694" width="17" style="7" customWidth="1"/>
    <col min="6695" max="6695" width="9.36328125" style="7" customWidth="1"/>
    <col min="6696" max="6923" width="9.36328125" style="7"/>
    <col min="6924" max="6924" width="16" style="7" customWidth="1"/>
    <col min="6925" max="6925" width="12.6328125" style="7" customWidth="1"/>
    <col min="6926" max="6926" width="12" style="7" customWidth="1"/>
    <col min="6927" max="6927" width="16" style="7" customWidth="1"/>
    <col min="6928" max="6928" width="55" style="7" bestFit="1" customWidth="1"/>
    <col min="6929" max="6929" width="3.36328125" style="7" customWidth="1"/>
    <col min="6930" max="6930" width="16" style="7" customWidth="1"/>
    <col min="6931" max="6931" width="16.36328125" style="7" customWidth="1"/>
    <col min="6932" max="6932" width="14.6328125" style="7" bestFit="1" customWidth="1"/>
    <col min="6933" max="6933" width="3.453125" style="7" customWidth="1"/>
    <col min="6934" max="6934" width="15.6328125" style="7" customWidth="1"/>
    <col min="6935" max="6935" width="21" style="7" customWidth="1"/>
    <col min="6936" max="6936" width="3.6328125" style="7" customWidth="1"/>
    <col min="6937" max="6937" width="16.6328125" style="7" customWidth="1"/>
    <col min="6938" max="6938" width="21.453125" style="7" customWidth="1"/>
    <col min="6939" max="6939" width="13.54296875" style="7" customWidth="1"/>
    <col min="6940" max="6940" width="2.36328125" style="7" customWidth="1"/>
    <col min="6941" max="6941" width="16.54296875" style="7" customWidth="1"/>
    <col min="6942" max="6942" width="14.54296875" style="7" customWidth="1"/>
    <col min="6943" max="6943" width="41.36328125" style="7" customWidth="1"/>
    <col min="6944" max="6944" width="9.36328125" style="7"/>
    <col min="6945" max="6950" width="17" style="7" customWidth="1"/>
    <col min="6951" max="6951" width="9.36328125" style="7" customWidth="1"/>
    <col min="6952" max="7179" width="9.36328125" style="7"/>
    <col min="7180" max="7180" width="16" style="7" customWidth="1"/>
    <col min="7181" max="7181" width="12.6328125" style="7" customWidth="1"/>
    <col min="7182" max="7182" width="12" style="7" customWidth="1"/>
    <col min="7183" max="7183" width="16" style="7" customWidth="1"/>
    <col min="7184" max="7184" width="55" style="7" bestFit="1" customWidth="1"/>
    <col min="7185" max="7185" width="3.36328125" style="7" customWidth="1"/>
    <col min="7186" max="7186" width="16" style="7" customWidth="1"/>
    <col min="7187" max="7187" width="16.36328125" style="7" customWidth="1"/>
    <col min="7188" max="7188" width="14.6328125" style="7" bestFit="1" customWidth="1"/>
    <col min="7189" max="7189" width="3.453125" style="7" customWidth="1"/>
    <col min="7190" max="7190" width="15.6328125" style="7" customWidth="1"/>
    <col min="7191" max="7191" width="21" style="7" customWidth="1"/>
    <col min="7192" max="7192" width="3.6328125" style="7" customWidth="1"/>
    <col min="7193" max="7193" width="16.6328125" style="7" customWidth="1"/>
    <col min="7194" max="7194" width="21.453125" style="7" customWidth="1"/>
    <col min="7195" max="7195" width="13.54296875" style="7" customWidth="1"/>
    <col min="7196" max="7196" width="2.36328125" style="7" customWidth="1"/>
    <col min="7197" max="7197" width="16.54296875" style="7" customWidth="1"/>
    <col min="7198" max="7198" width="14.54296875" style="7" customWidth="1"/>
    <col min="7199" max="7199" width="41.36328125" style="7" customWidth="1"/>
    <col min="7200" max="7200" width="9.36328125" style="7"/>
    <col min="7201" max="7206" width="17" style="7" customWidth="1"/>
    <col min="7207" max="7207" width="9.36328125" style="7" customWidth="1"/>
    <col min="7208" max="7435" width="9.36328125" style="7"/>
    <col min="7436" max="7436" width="16" style="7" customWidth="1"/>
    <col min="7437" max="7437" width="12.6328125" style="7" customWidth="1"/>
    <col min="7438" max="7438" width="12" style="7" customWidth="1"/>
    <col min="7439" max="7439" width="16" style="7" customWidth="1"/>
    <col min="7440" max="7440" width="55" style="7" bestFit="1" customWidth="1"/>
    <col min="7441" max="7441" width="3.36328125" style="7" customWidth="1"/>
    <col min="7442" max="7442" width="16" style="7" customWidth="1"/>
    <col min="7443" max="7443" width="16.36328125" style="7" customWidth="1"/>
    <col min="7444" max="7444" width="14.6328125" style="7" bestFit="1" customWidth="1"/>
    <col min="7445" max="7445" width="3.453125" style="7" customWidth="1"/>
    <col min="7446" max="7446" width="15.6328125" style="7" customWidth="1"/>
    <col min="7447" max="7447" width="21" style="7" customWidth="1"/>
    <col min="7448" max="7448" width="3.6328125" style="7" customWidth="1"/>
    <col min="7449" max="7449" width="16.6328125" style="7" customWidth="1"/>
    <col min="7450" max="7450" width="21.453125" style="7" customWidth="1"/>
    <col min="7451" max="7451" width="13.54296875" style="7" customWidth="1"/>
    <col min="7452" max="7452" width="2.36328125" style="7" customWidth="1"/>
    <col min="7453" max="7453" width="16.54296875" style="7" customWidth="1"/>
    <col min="7454" max="7454" width="14.54296875" style="7" customWidth="1"/>
    <col min="7455" max="7455" width="41.36328125" style="7" customWidth="1"/>
    <col min="7456" max="7456" width="9.36328125" style="7"/>
    <col min="7457" max="7462" width="17" style="7" customWidth="1"/>
    <col min="7463" max="7463" width="9.36328125" style="7" customWidth="1"/>
    <col min="7464" max="7691" width="9.36328125" style="7"/>
    <col min="7692" max="7692" width="16" style="7" customWidth="1"/>
    <col min="7693" max="7693" width="12.6328125" style="7" customWidth="1"/>
    <col min="7694" max="7694" width="12" style="7" customWidth="1"/>
    <col min="7695" max="7695" width="16" style="7" customWidth="1"/>
    <col min="7696" max="7696" width="55" style="7" bestFit="1" customWidth="1"/>
    <col min="7697" max="7697" width="3.36328125" style="7" customWidth="1"/>
    <col min="7698" max="7698" width="16" style="7" customWidth="1"/>
    <col min="7699" max="7699" width="16.36328125" style="7" customWidth="1"/>
    <col min="7700" max="7700" width="14.6328125" style="7" bestFit="1" customWidth="1"/>
    <col min="7701" max="7701" width="3.453125" style="7" customWidth="1"/>
    <col min="7702" max="7702" width="15.6328125" style="7" customWidth="1"/>
    <col min="7703" max="7703" width="21" style="7" customWidth="1"/>
    <col min="7704" max="7704" width="3.6328125" style="7" customWidth="1"/>
    <col min="7705" max="7705" width="16.6328125" style="7" customWidth="1"/>
    <col min="7706" max="7706" width="21.453125" style="7" customWidth="1"/>
    <col min="7707" max="7707" width="13.54296875" style="7" customWidth="1"/>
    <col min="7708" max="7708" width="2.36328125" style="7" customWidth="1"/>
    <col min="7709" max="7709" width="16.54296875" style="7" customWidth="1"/>
    <col min="7710" max="7710" width="14.54296875" style="7" customWidth="1"/>
    <col min="7711" max="7711" width="41.36328125" style="7" customWidth="1"/>
    <col min="7712" max="7712" width="9.36328125" style="7"/>
    <col min="7713" max="7718" width="17" style="7" customWidth="1"/>
    <col min="7719" max="7719" width="9.36328125" style="7" customWidth="1"/>
    <col min="7720" max="7947" width="9.36328125" style="7"/>
    <col min="7948" max="7948" width="16" style="7" customWidth="1"/>
    <col min="7949" max="7949" width="12.6328125" style="7" customWidth="1"/>
    <col min="7950" max="7950" width="12" style="7" customWidth="1"/>
    <col min="7951" max="7951" width="16" style="7" customWidth="1"/>
    <col min="7952" max="7952" width="55" style="7" bestFit="1" customWidth="1"/>
    <col min="7953" max="7953" width="3.36328125" style="7" customWidth="1"/>
    <col min="7954" max="7954" width="16" style="7" customWidth="1"/>
    <col min="7955" max="7955" width="16.36328125" style="7" customWidth="1"/>
    <col min="7956" max="7956" width="14.6328125" style="7" bestFit="1" customWidth="1"/>
    <col min="7957" max="7957" width="3.453125" style="7" customWidth="1"/>
    <col min="7958" max="7958" width="15.6328125" style="7" customWidth="1"/>
    <col min="7959" max="7959" width="21" style="7" customWidth="1"/>
    <col min="7960" max="7960" width="3.6328125" style="7" customWidth="1"/>
    <col min="7961" max="7961" width="16.6328125" style="7" customWidth="1"/>
    <col min="7962" max="7962" width="21.453125" style="7" customWidth="1"/>
    <col min="7963" max="7963" width="13.54296875" style="7" customWidth="1"/>
    <col min="7964" max="7964" width="2.36328125" style="7" customWidth="1"/>
    <col min="7965" max="7965" width="16.54296875" style="7" customWidth="1"/>
    <col min="7966" max="7966" width="14.54296875" style="7" customWidth="1"/>
    <col min="7967" max="7967" width="41.36328125" style="7" customWidth="1"/>
    <col min="7968" max="7968" width="9.36328125" style="7"/>
    <col min="7969" max="7974" width="17" style="7" customWidth="1"/>
    <col min="7975" max="7975" width="9.36328125" style="7" customWidth="1"/>
    <col min="7976" max="8203" width="9.36328125" style="7"/>
    <col min="8204" max="8204" width="16" style="7" customWidth="1"/>
    <col min="8205" max="8205" width="12.6328125" style="7" customWidth="1"/>
    <col min="8206" max="8206" width="12" style="7" customWidth="1"/>
    <col min="8207" max="8207" width="16" style="7" customWidth="1"/>
    <col min="8208" max="8208" width="55" style="7" bestFit="1" customWidth="1"/>
    <col min="8209" max="8209" width="3.36328125" style="7" customWidth="1"/>
    <col min="8210" max="8210" width="16" style="7" customWidth="1"/>
    <col min="8211" max="8211" width="16.36328125" style="7" customWidth="1"/>
    <col min="8212" max="8212" width="14.6328125" style="7" bestFit="1" customWidth="1"/>
    <col min="8213" max="8213" width="3.453125" style="7" customWidth="1"/>
    <col min="8214" max="8214" width="15.6328125" style="7" customWidth="1"/>
    <col min="8215" max="8215" width="21" style="7" customWidth="1"/>
    <col min="8216" max="8216" width="3.6328125" style="7" customWidth="1"/>
    <col min="8217" max="8217" width="16.6328125" style="7" customWidth="1"/>
    <col min="8218" max="8218" width="21.453125" style="7" customWidth="1"/>
    <col min="8219" max="8219" width="13.54296875" style="7" customWidth="1"/>
    <col min="8220" max="8220" width="2.36328125" style="7" customWidth="1"/>
    <col min="8221" max="8221" width="16.54296875" style="7" customWidth="1"/>
    <col min="8222" max="8222" width="14.54296875" style="7" customWidth="1"/>
    <col min="8223" max="8223" width="41.36328125" style="7" customWidth="1"/>
    <col min="8224" max="8224" width="9.36328125" style="7"/>
    <col min="8225" max="8230" width="17" style="7" customWidth="1"/>
    <col min="8231" max="8231" width="9.36328125" style="7" customWidth="1"/>
    <col min="8232" max="8459" width="9.36328125" style="7"/>
    <col min="8460" max="8460" width="16" style="7" customWidth="1"/>
    <col min="8461" max="8461" width="12.6328125" style="7" customWidth="1"/>
    <col min="8462" max="8462" width="12" style="7" customWidth="1"/>
    <col min="8463" max="8463" width="16" style="7" customWidth="1"/>
    <col min="8464" max="8464" width="55" style="7" bestFit="1" customWidth="1"/>
    <col min="8465" max="8465" width="3.36328125" style="7" customWidth="1"/>
    <col min="8466" max="8466" width="16" style="7" customWidth="1"/>
    <col min="8467" max="8467" width="16.36328125" style="7" customWidth="1"/>
    <col min="8468" max="8468" width="14.6328125" style="7" bestFit="1" customWidth="1"/>
    <col min="8469" max="8469" width="3.453125" style="7" customWidth="1"/>
    <col min="8470" max="8470" width="15.6328125" style="7" customWidth="1"/>
    <col min="8471" max="8471" width="21" style="7" customWidth="1"/>
    <col min="8472" max="8472" width="3.6328125" style="7" customWidth="1"/>
    <col min="8473" max="8473" width="16.6328125" style="7" customWidth="1"/>
    <col min="8474" max="8474" width="21.453125" style="7" customWidth="1"/>
    <col min="8475" max="8475" width="13.54296875" style="7" customWidth="1"/>
    <col min="8476" max="8476" width="2.36328125" style="7" customWidth="1"/>
    <col min="8477" max="8477" width="16.54296875" style="7" customWidth="1"/>
    <col min="8478" max="8478" width="14.54296875" style="7" customWidth="1"/>
    <col min="8479" max="8479" width="41.36328125" style="7" customWidth="1"/>
    <col min="8480" max="8480" width="9.36328125" style="7"/>
    <col min="8481" max="8486" width="17" style="7" customWidth="1"/>
    <col min="8487" max="8487" width="9.36328125" style="7" customWidth="1"/>
    <col min="8488" max="8715" width="9.36328125" style="7"/>
    <col min="8716" max="8716" width="16" style="7" customWidth="1"/>
    <col min="8717" max="8717" width="12.6328125" style="7" customWidth="1"/>
    <col min="8718" max="8718" width="12" style="7" customWidth="1"/>
    <col min="8719" max="8719" width="16" style="7" customWidth="1"/>
    <col min="8720" max="8720" width="55" style="7" bestFit="1" customWidth="1"/>
    <col min="8721" max="8721" width="3.36328125" style="7" customWidth="1"/>
    <col min="8722" max="8722" width="16" style="7" customWidth="1"/>
    <col min="8723" max="8723" width="16.36328125" style="7" customWidth="1"/>
    <col min="8724" max="8724" width="14.6328125" style="7" bestFit="1" customWidth="1"/>
    <col min="8725" max="8725" width="3.453125" style="7" customWidth="1"/>
    <col min="8726" max="8726" width="15.6328125" style="7" customWidth="1"/>
    <col min="8727" max="8727" width="21" style="7" customWidth="1"/>
    <col min="8728" max="8728" width="3.6328125" style="7" customWidth="1"/>
    <col min="8729" max="8729" width="16.6328125" style="7" customWidth="1"/>
    <col min="8730" max="8730" width="21.453125" style="7" customWidth="1"/>
    <col min="8731" max="8731" width="13.54296875" style="7" customWidth="1"/>
    <col min="8732" max="8732" width="2.36328125" style="7" customWidth="1"/>
    <col min="8733" max="8733" width="16.54296875" style="7" customWidth="1"/>
    <col min="8734" max="8734" width="14.54296875" style="7" customWidth="1"/>
    <col min="8735" max="8735" width="41.36328125" style="7" customWidth="1"/>
    <col min="8736" max="8736" width="9.36328125" style="7"/>
    <col min="8737" max="8742" width="17" style="7" customWidth="1"/>
    <col min="8743" max="8743" width="9.36328125" style="7" customWidth="1"/>
    <col min="8744" max="8971" width="9.36328125" style="7"/>
    <col min="8972" max="8972" width="16" style="7" customWidth="1"/>
    <col min="8973" max="8973" width="12.6328125" style="7" customWidth="1"/>
    <col min="8974" max="8974" width="12" style="7" customWidth="1"/>
    <col min="8975" max="8975" width="16" style="7" customWidth="1"/>
    <col min="8976" max="8976" width="55" style="7" bestFit="1" customWidth="1"/>
    <col min="8977" max="8977" width="3.36328125" style="7" customWidth="1"/>
    <col min="8978" max="8978" width="16" style="7" customWidth="1"/>
    <col min="8979" max="8979" width="16.36328125" style="7" customWidth="1"/>
    <col min="8980" max="8980" width="14.6328125" style="7" bestFit="1" customWidth="1"/>
    <col min="8981" max="8981" width="3.453125" style="7" customWidth="1"/>
    <col min="8982" max="8982" width="15.6328125" style="7" customWidth="1"/>
    <col min="8983" max="8983" width="21" style="7" customWidth="1"/>
    <col min="8984" max="8984" width="3.6328125" style="7" customWidth="1"/>
    <col min="8985" max="8985" width="16.6328125" style="7" customWidth="1"/>
    <col min="8986" max="8986" width="21.453125" style="7" customWidth="1"/>
    <col min="8987" max="8987" width="13.54296875" style="7" customWidth="1"/>
    <col min="8988" max="8988" width="2.36328125" style="7" customWidth="1"/>
    <col min="8989" max="8989" width="16.54296875" style="7" customWidth="1"/>
    <col min="8990" max="8990" width="14.54296875" style="7" customWidth="1"/>
    <col min="8991" max="8991" width="41.36328125" style="7" customWidth="1"/>
    <col min="8992" max="8992" width="9.36328125" style="7"/>
    <col min="8993" max="8998" width="17" style="7" customWidth="1"/>
    <col min="8999" max="8999" width="9.36328125" style="7" customWidth="1"/>
    <col min="9000" max="9227" width="9.36328125" style="7"/>
    <col min="9228" max="9228" width="16" style="7" customWidth="1"/>
    <col min="9229" max="9229" width="12.6328125" style="7" customWidth="1"/>
    <col min="9230" max="9230" width="12" style="7" customWidth="1"/>
    <col min="9231" max="9231" width="16" style="7" customWidth="1"/>
    <col min="9232" max="9232" width="55" style="7" bestFit="1" customWidth="1"/>
    <col min="9233" max="9233" width="3.36328125" style="7" customWidth="1"/>
    <col min="9234" max="9234" width="16" style="7" customWidth="1"/>
    <col min="9235" max="9235" width="16.36328125" style="7" customWidth="1"/>
    <col min="9236" max="9236" width="14.6328125" style="7" bestFit="1" customWidth="1"/>
    <col min="9237" max="9237" width="3.453125" style="7" customWidth="1"/>
    <col min="9238" max="9238" width="15.6328125" style="7" customWidth="1"/>
    <col min="9239" max="9239" width="21" style="7" customWidth="1"/>
    <col min="9240" max="9240" width="3.6328125" style="7" customWidth="1"/>
    <col min="9241" max="9241" width="16.6328125" style="7" customWidth="1"/>
    <col min="9242" max="9242" width="21.453125" style="7" customWidth="1"/>
    <col min="9243" max="9243" width="13.54296875" style="7" customWidth="1"/>
    <col min="9244" max="9244" width="2.36328125" style="7" customWidth="1"/>
    <col min="9245" max="9245" width="16.54296875" style="7" customWidth="1"/>
    <col min="9246" max="9246" width="14.54296875" style="7" customWidth="1"/>
    <col min="9247" max="9247" width="41.36328125" style="7" customWidth="1"/>
    <col min="9248" max="9248" width="9.36328125" style="7"/>
    <col min="9249" max="9254" width="17" style="7" customWidth="1"/>
    <col min="9255" max="9255" width="9.36328125" style="7" customWidth="1"/>
    <col min="9256" max="9483" width="9.36328125" style="7"/>
    <col min="9484" max="9484" width="16" style="7" customWidth="1"/>
    <col min="9485" max="9485" width="12.6328125" style="7" customWidth="1"/>
    <col min="9486" max="9486" width="12" style="7" customWidth="1"/>
    <col min="9487" max="9487" width="16" style="7" customWidth="1"/>
    <col min="9488" max="9488" width="55" style="7" bestFit="1" customWidth="1"/>
    <col min="9489" max="9489" width="3.36328125" style="7" customWidth="1"/>
    <col min="9490" max="9490" width="16" style="7" customWidth="1"/>
    <col min="9491" max="9491" width="16.36328125" style="7" customWidth="1"/>
    <col min="9492" max="9492" width="14.6328125" style="7" bestFit="1" customWidth="1"/>
    <col min="9493" max="9493" width="3.453125" style="7" customWidth="1"/>
    <col min="9494" max="9494" width="15.6328125" style="7" customWidth="1"/>
    <col min="9495" max="9495" width="21" style="7" customWidth="1"/>
    <col min="9496" max="9496" width="3.6328125" style="7" customWidth="1"/>
    <col min="9497" max="9497" width="16.6328125" style="7" customWidth="1"/>
    <col min="9498" max="9498" width="21.453125" style="7" customWidth="1"/>
    <col min="9499" max="9499" width="13.54296875" style="7" customWidth="1"/>
    <col min="9500" max="9500" width="2.36328125" style="7" customWidth="1"/>
    <col min="9501" max="9501" width="16.54296875" style="7" customWidth="1"/>
    <col min="9502" max="9502" width="14.54296875" style="7" customWidth="1"/>
    <col min="9503" max="9503" width="41.36328125" style="7" customWidth="1"/>
    <col min="9504" max="9504" width="9.36328125" style="7"/>
    <col min="9505" max="9510" width="17" style="7" customWidth="1"/>
    <col min="9511" max="9511" width="9.36328125" style="7" customWidth="1"/>
    <col min="9512" max="9739" width="9.36328125" style="7"/>
    <col min="9740" max="9740" width="16" style="7" customWidth="1"/>
    <col min="9741" max="9741" width="12.6328125" style="7" customWidth="1"/>
    <col min="9742" max="9742" width="12" style="7" customWidth="1"/>
    <col min="9743" max="9743" width="16" style="7" customWidth="1"/>
    <col min="9744" max="9744" width="55" style="7" bestFit="1" customWidth="1"/>
    <col min="9745" max="9745" width="3.36328125" style="7" customWidth="1"/>
    <col min="9746" max="9746" width="16" style="7" customWidth="1"/>
    <col min="9747" max="9747" width="16.36328125" style="7" customWidth="1"/>
    <col min="9748" max="9748" width="14.6328125" style="7" bestFit="1" customWidth="1"/>
    <col min="9749" max="9749" width="3.453125" style="7" customWidth="1"/>
    <col min="9750" max="9750" width="15.6328125" style="7" customWidth="1"/>
    <col min="9751" max="9751" width="21" style="7" customWidth="1"/>
    <col min="9752" max="9752" width="3.6328125" style="7" customWidth="1"/>
    <col min="9753" max="9753" width="16.6328125" style="7" customWidth="1"/>
    <col min="9754" max="9754" width="21.453125" style="7" customWidth="1"/>
    <col min="9755" max="9755" width="13.54296875" style="7" customWidth="1"/>
    <col min="9756" max="9756" width="2.36328125" style="7" customWidth="1"/>
    <col min="9757" max="9757" width="16.54296875" style="7" customWidth="1"/>
    <col min="9758" max="9758" width="14.54296875" style="7" customWidth="1"/>
    <col min="9759" max="9759" width="41.36328125" style="7" customWidth="1"/>
    <col min="9760" max="9760" width="9.36328125" style="7"/>
    <col min="9761" max="9766" width="17" style="7" customWidth="1"/>
    <col min="9767" max="9767" width="9.36328125" style="7" customWidth="1"/>
    <col min="9768" max="9995" width="9.36328125" style="7"/>
    <col min="9996" max="9996" width="16" style="7" customWidth="1"/>
    <col min="9997" max="9997" width="12.6328125" style="7" customWidth="1"/>
    <col min="9998" max="9998" width="12" style="7" customWidth="1"/>
    <col min="9999" max="9999" width="16" style="7" customWidth="1"/>
    <col min="10000" max="10000" width="55" style="7" bestFit="1" customWidth="1"/>
    <col min="10001" max="10001" width="3.36328125" style="7" customWidth="1"/>
    <col min="10002" max="10002" width="16" style="7" customWidth="1"/>
    <col min="10003" max="10003" width="16.36328125" style="7" customWidth="1"/>
    <col min="10004" max="10004" width="14.6328125" style="7" bestFit="1" customWidth="1"/>
    <col min="10005" max="10005" width="3.453125" style="7" customWidth="1"/>
    <col min="10006" max="10006" width="15.6328125" style="7" customWidth="1"/>
    <col min="10007" max="10007" width="21" style="7" customWidth="1"/>
    <col min="10008" max="10008" width="3.6328125" style="7" customWidth="1"/>
    <col min="10009" max="10009" width="16.6328125" style="7" customWidth="1"/>
    <col min="10010" max="10010" width="21.453125" style="7" customWidth="1"/>
    <col min="10011" max="10011" width="13.54296875" style="7" customWidth="1"/>
    <col min="10012" max="10012" width="2.36328125" style="7" customWidth="1"/>
    <col min="10013" max="10013" width="16.54296875" style="7" customWidth="1"/>
    <col min="10014" max="10014" width="14.54296875" style="7" customWidth="1"/>
    <col min="10015" max="10015" width="41.36328125" style="7" customWidth="1"/>
    <col min="10016" max="10016" width="9.36328125" style="7"/>
    <col min="10017" max="10022" width="17" style="7" customWidth="1"/>
    <col min="10023" max="10023" width="9.36328125" style="7" customWidth="1"/>
    <col min="10024" max="10251" width="9.36328125" style="7"/>
    <col min="10252" max="10252" width="16" style="7" customWidth="1"/>
    <col min="10253" max="10253" width="12.6328125" style="7" customWidth="1"/>
    <col min="10254" max="10254" width="12" style="7" customWidth="1"/>
    <col min="10255" max="10255" width="16" style="7" customWidth="1"/>
    <col min="10256" max="10256" width="55" style="7" bestFit="1" customWidth="1"/>
    <col min="10257" max="10257" width="3.36328125" style="7" customWidth="1"/>
    <col min="10258" max="10258" width="16" style="7" customWidth="1"/>
    <col min="10259" max="10259" width="16.36328125" style="7" customWidth="1"/>
    <col min="10260" max="10260" width="14.6328125" style="7" bestFit="1" customWidth="1"/>
    <col min="10261" max="10261" width="3.453125" style="7" customWidth="1"/>
    <col min="10262" max="10262" width="15.6328125" style="7" customWidth="1"/>
    <col min="10263" max="10263" width="21" style="7" customWidth="1"/>
    <col min="10264" max="10264" width="3.6328125" style="7" customWidth="1"/>
    <col min="10265" max="10265" width="16.6328125" style="7" customWidth="1"/>
    <col min="10266" max="10266" width="21.453125" style="7" customWidth="1"/>
    <col min="10267" max="10267" width="13.54296875" style="7" customWidth="1"/>
    <col min="10268" max="10268" width="2.36328125" style="7" customWidth="1"/>
    <col min="10269" max="10269" width="16.54296875" style="7" customWidth="1"/>
    <col min="10270" max="10270" width="14.54296875" style="7" customWidth="1"/>
    <col min="10271" max="10271" width="41.36328125" style="7" customWidth="1"/>
    <col min="10272" max="10272" width="9.36328125" style="7"/>
    <col min="10273" max="10278" width="17" style="7" customWidth="1"/>
    <col min="10279" max="10279" width="9.36328125" style="7" customWidth="1"/>
    <col min="10280" max="10507" width="9.36328125" style="7"/>
    <col min="10508" max="10508" width="16" style="7" customWidth="1"/>
    <col min="10509" max="10509" width="12.6328125" style="7" customWidth="1"/>
    <col min="10510" max="10510" width="12" style="7" customWidth="1"/>
    <col min="10511" max="10511" width="16" style="7" customWidth="1"/>
    <col min="10512" max="10512" width="55" style="7" bestFit="1" customWidth="1"/>
    <col min="10513" max="10513" width="3.36328125" style="7" customWidth="1"/>
    <col min="10514" max="10514" width="16" style="7" customWidth="1"/>
    <col min="10515" max="10515" width="16.36328125" style="7" customWidth="1"/>
    <col min="10516" max="10516" width="14.6328125" style="7" bestFit="1" customWidth="1"/>
    <col min="10517" max="10517" width="3.453125" style="7" customWidth="1"/>
    <col min="10518" max="10518" width="15.6328125" style="7" customWidth="1"/>
    <col min="10519" max="10519" width="21" style="7" customWidth="1"/>
    <col min="10520" max="10520" width="3.6328125" style="7" customWidth="1"/>
    <col min="10521" max="10521" width="16.6328125" style="7" customWidth="1"/>
    <col min="10522" max="10522" width="21.453125" style="7" customWidth="1"/>
    <col min="10523" max="10523" width="13.54296875" style="7" customWidth="1"/>
    <col min="10524" max="10524" width="2.36328125" style="7" customWidth="1"/>
    <col min="10525" max="10525" width="16.54296875" style="7" customWidth="1"/>
    <col min="10526" max="10526" width="14.54296875" style="7" customWidth="1"/>
    <col min="10527" max="10527" width="41.36328125" style="7" customWidth="1"/>
    <col min="10528" max="10528" width="9.36328125" style="7"/>
    <col min="10529" max="10534" width="17" style="7" customWidth="1"/>
    <col min="10535" max="10535" width="9.36328125" style="7" customWidth="1"/>
    <col min="10536" max="10763" width="9.36328125" style="7"/>
    <col min="10764" max="10764" width="16" style="7" customWidth="1"/>
    <col min="10765" max="10765" width="12.6328125" style="7" customWidth="1"/>
    <col min="10766" max="10766" width="12" style="7" customWidth="1"/>
    <col min="10767" max="10767" width="16" style="7" customWidth="1"/>
    <col min="10768" max="10768" width="55" style="7" bestFit="1" customWidth="1"/>
    <col min="10769" max="10769" width="3.36328125" style="7" customWidth="1"/>
    <col min="10770" max="10770" width="16" style="7" customWidth="1"/>
    <col min="10771" max="10771" width="16.36328125" style="7" customWidth="1"/>
    <col min="10772" max="10772" width="14.6328125" style="7" bestFit="1" customWidth="1"/>
    <col min="10773" max="10773" width="3.453125" style="7" customWidth="1"/>
    <col min="10774" max="10774" width="15.6328125" style="7" customWidth="1"/>
    <col min="10775" max="10775" width="21" style="7" customWidth="1"/>
    <col min="10776" max="10776" width="3.6328125" style="7" customWidth="1"/>
    <col min="10777" max="10777" width="16.6328125" style="7" customWidth="1"/>
    <col min="10778" max="10778" width="21.453125" style="7" customWidth="1"/>
    <col min="10779" max="10779" width="13.54296875" style="7" customWidth="1"/>
    <col min="10780" max="10780" width="2.36328125" style="7" customWidth="1"/>
    <col min="10781" max="10781" width="16.54296875" style="7" customWidth="1"/>
    <col min="10782" max="10782" width="14.54296875" style="7" customWidth="1"/>
    <col min="10783" max="10783" width="41.36328125" style="7" customWidth="1"/>
    <col min="10784" max="10784" width="9.36328125" style="7"/>
    <col min="10785" max="10790" width="17" style="7" customWidth="1"/>
    <col min="10791" max="10791" width="9.36328125" style="7" customWidth="1"/>
    <col min="10792" max="11019" width="9.36328125" style="7"/>
    <col min="11020" max="11020" width="16" style="7" customWidth="1"/>
    <col min="11021" max="11021" width="12.6328125" style="7" customWidth="1"/>
    <col min="11022" max="11022" width="12" style="7" customWidth="1"/>
    <col min="11023" max="11023" width="16" style="7" customWidth="1"/>
    <col min="11024" max="11024" width="55" style="7" bestFit="1" customWidth="1"/>
    <col min="11025" max="11025" width="3.36328125" style="7" customWidth="1"/>
    <col min="11026" max="11026" width="16" style="7" customWidth="1"/>
    <col min="11027" max="11027" width="16.36328125" style="7" customWidth="1"/>
    <col min="11028" max="11028" width="14.6328125" style="7" bestFit="1" customWidth="1"/>
    <col min="11029" max="11029" width="3.453125" style="7" customWidth="1"/>
    <col min="11030" max="11030" width="15.6328125" style="7" customWidth="1"/>
    <col min="11031" max="11031" width="21" style="7" customWidth="1"/>
    <col min="11032" max="11032" width="3.6328125" style="7" customWidth="1"/>
    <col min="11033" max="11033" width="16.6328125" style="7" customWidth="1"/>
    <col min="11034" max="11034" width="21.453125" style="7" customWidth="1"/>
    <col min="11035" max="11035" width="13.54296875" style="7" customWidth="1"/>
    <col min="11036" max="11036" width="2.36328125" style="7" customWidth="1"/>
    <col min="11037" max="11037" width="16.54296875" style="7" customWidth="1"/>
    <col min="11038" max="11038" width="14.54296875" style="7" customWidth="1"/>
    <col min="11039" max="11039" width="41.36328125" style="7" customWidth="1"/>
    <col min="11040" max="11040" width="9.36328125" style="7"/>
    <col min="11041" max="11046" width="17" style="7" customWidth="1"/>
    <col min="11047" max="11047" width="9.36328125" style="7" customWidth="1"/>
    <col min="11048" max="11275" width="9.36328125" style="7"/>
    <col min="11276" max="11276" width="16" style="7" customWidth="1"/>
    <col min="11277" max="11277" width="12.6328125" style="7" customWidth="1"/>
    <col min="11278" max="11278" width="12" style="7" customWidth="1"/>
    <col min="11279" max="11279" width="16" style="7" customWidth="1"/>
    <col min="11280" max="11280" width="55" style="7" bestFit="1" customWidth="1"/>
    <col min="11281" max="11281" width="3.36328125" style="7" customWidth="1"/>
    <col min="11282" max="11282" width="16" style="7" customWidth="1"/>
    <col min="11283" max="11283" width="16.36328125" style="7" customWidth="1"/>
    <col min="11284" max="11284" width="14.6328125" style="7" bestFit="1" customWidth="1"/>
    <col min="11285" max="11285" width="3.453125" style="7" customWidth="1"/>
    <col min="11286" max="11286" width="15.6328125" style="7" customWidth="1"/>
    <col min="11287" max="11287" width="21" style="7" customWidth="1"/>
    <col min="11288" max="11288" width="3.6328125" style="7" customWidth="1"/>
    <col min="11289" max="11289" width="16.6328125" style="7" customWidth="1"/>
    <col min="11290" max="11290" width="21.453125" style="7" customWidth="1"/>
    <col min="11291" max="11291" width="13.54296875" style="7" customWidth="1"/>
    <col min="11292" max="11292" width="2.36328125" style="7" customWidth="1"/>
    <col min="11293" max="11293" width="16.54296875" style="7" customWidth="1"/>
    <col min="11294" max="11294" width="14.54296875" style="7" customWidth="1"/>
    <col min="11295" max="11295" width="41.36328125" style="7" customWidth="1"/>
    <col min="11296" max="11296" width="9.36328125" style="7"/>
    <col min="11297" max="11302" width="17" style="7" customWidth="1"/>
    <col min="11303" max="11303" width="9.36328125" style="7" customWidth="1"/>
    <col min="11304" max="11531" width="9.36328125" style="7"/>
    <col min="11532" max="11532" width="16" style="7" customWidth="1"/>
    <col min="11533" max="11533" width="12.6328125" style="7" customWidth="1"/>
    <col min="11534" max="11534" width="12" style="7" customWidth="1"/>
    <col min="11535" max="11535" width="16" style="7" customWidth="1"/>
    <col min="11536" max="11536" width="55" style="7" bestFit="1" customWidth="1"/>
    <col min="11537" max="11537" width="3.36328125" style="7" customWidth="1"/>
    <col min="11538" max="11538" width="16" style="7" customWidth="1"/>
    <col min="11539" max="11539" width="16.36328125" style="7" customWidth="1"/>
    <col min="11540" max="11540" width="14.6328125" style="7" bestFit="1" customWidth="1"/>
    <col min="11541" max="11541" width="3.453125" style="7" customWidth="1"/>
    <col min="11542" max="11542" width="15.6328125" style="7" customWidth="1"/>
    <col min="11543" max="11543" width="21" style="7" customWidth="1"/>
    <col min="11544" max="11544" width="3.6328125" style="7" customWidth="1"/>
    <col min="11545" max="11545" width="16.6328125" style="7" customWidth="1"/>
    <col min="11546" max="11546" width="21.453125" style="7" customWidth="1"/>
    <col min="11547" max="11547" width="13.54296875" style="7" customWidth="1"/>
    <col min="11548" max="11548" width="2.36328125" style="7" customWidth="1"/>
    <col min="11549" max="11549" width="16.54296875" style="7" customWidth="1"/>
    <col min="11550" max="11550" width="14.54296875" style="7" customWidth="1"/>
    <col min="11551" max="11551" width="41.36328125" style="7" customWidth="1"/>
    <col min="11552" max="11552" width="9.36328125" style="7"/>
    <col min="11553" max="11558" width="17" style="7" customWidth="1"/>
    <col min="11559" max="11559" width="9.36328125" style="7" customWidth="1"/>
    <col min="11560" max="11787" width="9.36328125" style="7"/>
    <col min="11788" max="11788" width="16" style="7" customWidth="1"/>
    <col min="11789" max="11789" width="12.6328125" style="7" customWidth="1"/>
    <col min="11790" max="11790" width="12" style="7" customWidth="1"/>
    <col min="11791" max="11791" width="16" style="7" customWidth="1"/>
    <col min="11792" max="11792" width="55" style="7" bestFit="1" customWidth="1"/>
    <col min="11793" max="11793" width="3.36328125" style="7" customWidth="1"/>
    <col min="11794" max="11794" width="16" style="7" customWidth="1"/>
    <col min="11795" max="11795" width="16.36328125" style="7" customWidth="1"/>
    <col min="11796" max="11796" width="14.6328125" style="7" bestFit="1" customWidth="1"/>
    <col min="11797" max="11797" width="3.453125" style="7" customWidth="1"/>
    <col min="11798" max="11798" width="15.6328125" style="7" customWidth="1"/>
    <col min="11799" max="11799" width="21" style="7" customWidth="1"/>
    <col min="11800" max="11800" width="3.6328125" style="7" customWidth="1"/>
    <col min="11801" max="11801" width="16.6328125" style="7" customWidth="1"/>
    <col min="11802" max="11802" width="21.453125" style="7" customWidth="1"/>
    <col min="11803" max="11803" width="13.54296875" style="7" customWidth="1"/>
    <col min="11804" max="11804" width="2.36328125" style="7" customWidth="1"/>
    <col min="11805" max="11805" width="16.54296875" style="7" customWidth="1"/>
    <col min="11806" max="11806" width="14.54296875" style="7" customWidth="1"/>
    <col min="11807" max="11807" width="41.36328125" style="7" customWidth="1"/>
    <col min="11808" max="11808" width="9.36328125" style="7"/>
    <col min="11809" max="11814" width="17" style="7" customWidth="1"/>
    <col min="11815" max="11815" width="9.36328125" style="7" customWidth="1"/>
    <col min="11816" max="12043" width="9.36328125" style="7"/>
    <col min="12044" max="12044" width="16" style="7" customWidth="1"/>
    <col min="12045" max="12045" width="12.6328125" style="7" customWidth="1"/>
    <col min="12046" max="12046" width="12" style="7" customWidth="1"/>
    <col min="12047" max="12047" width="16" style="7" customWidth="1"/>
    <col min="12048" max="12048" width="55" style="7" bestFit="1" customWidth="1"/>
    <col min="12049" max="12049" width="3.36328125" style="7" customWidth="1"/>
    <col min="12050" max="12050" width="16" style="7" customWidth="1"/>
    <col min="12051" max="12051" width="16.36328125" style="7" customWidth="1"/>
    <col min="12052" max="12052" width="14.6328125" style="7" bestFit="1" customWidth="1"/>
    <col min="12053" max="12053" width="3.453125" style="7" customWidth="1"/>
    <col min="12054" max="12054" width="15.6328125" style="7" customWidth="1"/>
    <col min="12055" max="12055" width="21" style="7" customWidth="1"/>
    <col min="12056" max="12056" width="3.6328125" style="7" customWidth="1"/>
    <col min="12057" max="12057" width="16.6328125" style="7" customWidth="1"/>
    <col min="12058" max="12058" width="21.453125" style="7" customWidth="1"/>
    <col min="12059" max="12059" width="13.54296875" style="7" customWidth="1"/>
    <col min="12060" max="12060" width="2.36328125" style="7" customWidth="1"/>
    <col min="12061" max="12061" width="16.54296875" style="7" customWidth="1"/>
    <col min="12062" max="12062" width="14.54296875" style="7" customWidth="1"/>
    <col min="12063" max="12063" width="41.36328125" style="7" customWidth="1"/>
    <col min="12064" max="12064" width="9.36328125" style="7"/>
    <col min="12065" max="12070" width="17" style="7" customWidth="1"/>
    <col min="12071" max="12071" width="9.36328125" style="7" customWidth="1"/>
    <col min="12072" max="12299" width="9.36328125" style="7"/>
    <col min="12300" max="12300" width="16" style="7" customWidth="1"/>
    <col min="12301" max="12301" width="12.6328125" style="7" customWidth="1"/>
    <col min="12302" max="12302" width="12" style="7" customWidth="1"/>
    <col min="12303" max="12303" width="16" style="7" customWidth="1"/>
    <col min="12304" max="12304" width="55" style="7" bestFit="1" customWidth="1"/>
    <col min="12305" max="12305" width="3.36328125" style="7" customWidth="1"/>
    <col min="12306" max="12306" width="16" style="7" customWidth="1"/>
    <col min="12307" max="12307" width="16.36328125" style="7" customWidth="1"/>
    <col min="12308" max="12308" width="14.6328125" style="7" bestFit="1" customWidth="1"/>
    <col min="12309" max="12309" width="3.453125" style="7" customWidth="1"/>
    <col min="12310" max="12310" width="15.6328125" style="7" customWidth="1"/>
    <col min="12311" max="12311" width="21" style="7" customWidth="1"/>
    <col min="12312" max="12312" width="3.6328125" style="7" customWidth="1"/>
    <col min="12313" max="12313" width="16.6328125" style="7" customWidth="1"/>
    <col min="12314" max="12314" width="21.453125" style="7" customWidth="1"/>
    <col min="12315" max="12315" width="13.54296875" style="7" customWidth="1"/>
    <col min="12316" max="12316" width="2.36328125" style="7" customWidth="1"/>
    <col min="12317" max="12317" width="16.54296875" style="7" customWidth="1"/>
    <col min="12318" max="12318" width="14.54296875" style="7" customWidth="1"/>
    <col min="12319" max="12319" width="41.36328125" style="7" customWidth="1"/>
    <col min="12320" max="12320" width="9.36328125" style="7"/>
    <col min="12321" max="12326" width="17" style="7" customWidth="1"/>
    <col min="12327" max="12327" width="9.36328125" style="7" customWidth="1"/>
    <col min="12328" max="12555" width="9.36328125" style="7"/>
    <col min="12556" max="12556" width="16" style="7" customWidth="1"/>
    <col min="12557" max="12557" width="12.6328125" style="7" customWidth="1"/>
    <col min="12558" max="12558" width="12" style="7" customWidth="1"/>
    <col min="12559" max="12559" width="16" style="7" customWidth="1"/>
    <col min="12560" max="12560" width="55" style="7" bestFit="1" customWidth="1"/>
    <col min="12561" max="12561" width="3.36328125" style="7" customWidth="1"/>
    <col min="12562" max="12562" width="16" style="7" customWidth="1"/>
    <col min="12563" max="12563" width="16.36328125" style="7" customWidth="1"/>
    <col min="12564" max="12564" width="14.6328125" style="7" bestFit="1" customWidth="1"/>
    <col min="12565" max="12565" width="3.453125" style="7" customWidth="1"/>
    <col min="12566" max="12566" width="15.6328125" style="7" customWidth="1"/>
    <col min="12567" max="12567" width="21" style="7" customWidth="1"/>
    <col min="12568" max="12568" width="3.6328125" style="7" customWidth="1"/>
    <col min="12569" max="12569" width="16.6328125" style="7" customWidth="1"/>
    <col min="12570" max="12570" width="21.453125" style="7" customWidth="1"/>
    <col min="12571" max="12571" width="13.54296875" style="7" customWidth="1"/>
    <col min="12572" max="12572" width="2.36328125" style="7" customWidth="1"/>
    <col min="12573" max="12573" width="16.54296875" style="7" customWidth="1"/>
    <col min="12574" max="12574" width="14.54296875" style="7" customWidth="1"/>
    <col min="12575" max="12575" width="41.36328125" style="7" customWidth="1"/>
    <col min="12576" max="12576" width="9.36328125" style="7"/>
    <col min="12577" max="12582" width="17" style="7" customWidth="1"/>
    <col min="12583" max="12583" width="9.36328125" style="7" customWidth="1"/>
    <col min="12584" max="12811" width="9.36328125" style="7"/>
    <col min="12812" max="12812" width="16" style="7" customWidth="1"/>
    <col min="12813" max="12813" width="12.6328125" style="7" customWidth="1"/>
    <col min="12814" max="12814" width="12" style="7" customWidth="1"/>
    <col min="12815" max="12815" width="16" style="7" customWidth="1"/>
    <col min="12816" max="12816" width="55" style="7" bestFit="1" customWidth="1"/>
    <col min="12817" max="12817" width="3.36328125" style="7" customWidth="1"/>
    <col min="12818" max="12818" width="16" style="7" customWidth="1"/>
    <col min="12819" max="12819" width="16.36328125" style="7" customWidth="1"/>
    <col min="12820" max="12820" width="14.6328125" style="7" bestFit="1" customWidth="1"/>
    <col min="12821" max="12821" width="3.453125" style="7" customWidth="1"/>
    <col min="12822" max="12822" width="15.6328125" style="7" customWidth="1"/>
    <col min="12823" max="12823" width="21" style="7" customWidth="1"/>
    <col min="12824" max="12824" width="3.6328125" style="7" customWidth="1"/>
    <col min="12825" max="12825" width="16.6328125" style="7" customWidth="1"/>
    <col min="12826" max="12826" width="21.453125" style="7" customWidth="1"/>
    <col min="12827" max="12827" width="13.54296875" style="7" customWidth="1"/>
    <col min="12828" max="12828" width="2.36328125" style="7" customWidth="1"/>
    <col min="12829" max="12829" width="16.54296875" style="7" customWidth="1"/>
    <col min="12830" max="12830" width="14.54296875" style="7" customWidth="1"/>
    <col min="12831" max="12831" width="41.36328125" style="7" customWidth="1"/>
    <col min="12832" max="12832" width="9.36328125" style="7"/>
    <col min="12833" max="12838" width="17" style="7" customWidth="1"/>
    <col min="12839" max="12839" width="9.36328125" style="7" customWidth="1"/>
    <col min="12840" max="13067" width="9.36328125" style="7"/>
    <col min="13068" max="13068" width="16" style="7" customWidth="1"/>
    <col min="13069" max="13069" width="12.6328125" style="7" customWidth="1"/>
    <col min="13070" max="13070" width="12" style="7" customWidth="1"/>
    <col min="13071" max="13071" width="16" style="7" customWidth="1"/>
    <col min="13072" max="13072" width="55" style="7" bestFit="1" customWidth="1"/>
    <col min="13073" max="13073" width="3.36328125" style="7" customWidth="1"/>
    <col min="13074" max="13074" width="16" style="7" customWidth="1"/>
    <col min="13075" max="13075" width="16.36328125" style="7" customWidth="1"/>
    <col min="13076" max="13076" width="14.6328125" style="7" bestFit="1" customWidth="1"/>
    <col min="13077" max="13077" width="3.453125" style="7" customWidth="1"/>
    <col min="13078" max="13078" width="15.6328125" style="7" customWidth="1"/>
    <col min="13079" max="13079" width="21" style="7" customWidth="1"/>
    <col min="13080" max="13080" width="3.6328125" style="7" customWidth="1"/>
    <col min="13081" max="13081" width="16.6328125" style="7" customWidth="1"/>
    <col min="13082" max="13082" width="21.453125" style="7" customWidth="1"/>
    <col min="13083" max="13083" width="13.54296875" style="7" customWidth="1"/>
    <col min="13084" max="13084" width="2.36328125" style="7" customWidth="1"/>
    <col min="13085" max="13085" width="16.54296875" style="7" customWidth="1"/>
    <col min="13086" max="13086" width="14.54296875" style="7" customWidth="1"/>
    <col min="13087" max="13087" width="41.36328125" style="7" customWidth="1"/>
    <col min="13088" max="13088" width="9.36328125" style="7"/>
    <col min="13089" max="13094" width="17" style="7" customWidth="1"/>
    <col min="13095" max="13095" width="9.36328125" style="7" customWidth="1"/>
    <col min="13096" max="13323" width="9.36328125" style="7"/>
    <col min="13324" max="13324" width="16" style="7" customWidth="1"/>
    <col min="13325" max="13325" width="12.6328125" style="7" customWidth="1"/>
    <col min="13326" max="13326" width="12" style="7" customWidth="1"/>
    <col min="13327" max="13327" width="16" style="7" customWidth="1"/>
    <col min="13328" max="13328" width="55" style="7" bestFit="1" customWidth="1"/>
    <col min="13329" max="13329" width="3.36328125" style="7" customWidth="1"/>
    <col min="13330" max="13330" width="16" style="7" customWidth="1"/>
    <col min="13331" max="13331" width="16.36328125" style="7" customWidth="1"/>
    <col min="13332" max="13332" width="14.6328125" style="7" bestFit="1" customWidth="1"/>
    <col min="13333" max="13333" width="3.453125" style="7" customWidth="1"/>
    <col min="13334" max="13334" width="15.6328125" style="7" customWidth="1"/>
    <col min="13335" max="13335" width="21" style="7" customWidth="1"/>
    <col min="13336" max="13336" width="3.6328125" style="7" customWidth="1"/>
    <col min="13337" max="13337" width="16.6328125" style="7" customWidth="1"/>
    <col min="13338" max="13338" width="21.453125" style="7" customWidth="1"/>
    <col min="13339" max="13339" width="13.54296875" style="7" customWidth="1"/>
    <col min="13340" max="13340" width="2.36328125" style="7" customWidth="1"/>
    <col min="13341" max="13341" width="16.54296875" style="7" customWidth="1"/>
    <col min="13342" max="13342" width="14.54296875" style="7" customWidth="1"/>
    <col min="13343" max="13343" width="41.36328125" style="7" customWidth="1"/>
    <col min="13344" max="13344" width="9.36328125" style="7"/>
    <col min="13345" max="13350" width="17" style="7" customWidth="1"/>
    <col min="13351" max="13351" width="9.36328125" style="7" customWidth="1"/>
    <col min="13352" max="13579" width="9.36328125" style="7"/>
    <col min="13580" max="13580" width="16" style="7" customWidth="1"/>
    <col min="13581" max="13581" width="12.6328125" style="7" customWidth="1"/>
    <col min="13582" max="13582" width="12" style="7" customWidth="1"/>
    <col min="13583" max="13583" width="16" style="7" customWidth="1"/>
    <col min="13584" max="13584" width="55" style="7" bestFit="1" customWidth="1"/>
    <col min="13585" max="13585" width="3.36328125" style="7" customWidth="1"/>
    <col min="13586" max="13586" width="16" style="7" customWidth="1"/>
    <col min="13587" max="13587" width="16.36328125" style="7" customWidth="1"/>
    <col min="13588" max="13588" width="14.6328125" style="7" bestFit="1" customWidth="1"/>
    <col min="13589" max="13589" width="3.453125" style="7" customWidth="1"/>
    <col min="13590" max="13590" width="15.6328125" style="7" customWidth="1"/>
    <col min="13591" max="13591" width="21" style="7" customWidth="1"/>
    <col min="13592" max="13592" width="3.6328125" style="7" customWidth="1"/>
    <col min="13593" max="13593" width="16.6328125" style="7" customWidth="1"/>
    <col min="13594" max="13594" width="21.453125" style="7" customWidth="1"/>
    <col min="13595" max="13595" width="13.54296875" style="7" customWidth="1"/>
    <col min="13596" max="13596" width="2.36328125" style="7" customWidth="1"/>
    <col min="13597" max="13597" width="16.54296875" style="7" customWidth="1"/>
    <col min="13598" max="13598" width="14.54296875" style="7" customWidth="1"/>
    <col min="13599" max="13599" width="41.36328125" style="7" customWidth="1"/>
    <col min="13600" max="13600" width="9.36328125" style="7"/>
    <col min="13601" max="13606" width="17" style="7" customWidth="1"/>
    <col min="13607" max="13607" width="9.36328125" style="7" customWidth="1"/>
    <col min="13608" max="13835" width="9.36328125" style="7"/>
    <col min="13836" max="13836" width="16" style="7" customWidth="1"/>
    <col min="13837" max="13837" width="12.6328125" style="7" customWidth="1"/>
    <col min="13838" max="13838" width="12" style="7" customWidth="1"/>
    <col min="13839" max="13839" width="16" style="7" customWidth="1"/>
    <col min="13840" max="13840" width="55" style="7" bestFit="1" customWidth="1"/>
    <col min="13841" max="13841" width="3.36328125" style="7" customWidth="1"/>
    <col min="13842" max="13842" width="16" style="7" customWidth="1"/>
    <col min="13843" max="13843" width="16.36328125" style="7" customWidth="1"/>
    <col min="13844" max="13844" width="14.6328125" style="7" bestFit="1" customWidth="1"/>
    <col min="13845" max="13845" width="3.453125" style="7" customWidth="1"/>
    <col min="13846" max="13846" width="15.6328125" style="7" customWidth="1"/>
    <col min="13847" max="13847" width="21" style="7" customWidth="1"/>
    <col min="13848" max="13848" width="3.6328125" style="7" customWidth="1"/>
    <col min="13849" max="13849" width="16.6328125" style="7" customWidth="1"/>
    <col min="13850" max="13850" width="21.453125" style="7" customWidth="1"/>
    <col min="13851" max="13851" width="13.54296875" style="7" customWidth="1"/>
    <col min="13852" max="13852" width="2.36328125" style="7" customWidth="1"/>
    <col min="13853" max="13853" width="16.54296875" style="7" customWidth="1"/>
    <col min="13854" max="13854" width="14.54296875" style="7" customWidth="1"/>
    <col min="13855" max="13855" width="41.36328125" style="7" customWidth="1"/>
    <col min="13856" max="13856" width="9.36328125" style="7"/>
    <col min="13857" max="13862" width="17" style="7" customWidth="1"/>
    <col min="13863" max="13863" width="9.36328125" style="7" customWidth="1"/>
    <col min="13864" max="14091" width="9.36328125" style="7"/>
    <col min="14092" max="14092" width="16" style="7" customWidth="1"/>
    <col min="14093" max="14093" width="12.6328125" style="7" customWidth="1"/>
    <col min="14094" max="14094" width="12" style="7" customWidth="1"/>
    <col min="14095" max="14095" width="16" style="7" customWidth="1"/>
    <col min="14096" max="14096" width="55" style="7" bestFit="1" customWidth="1"/>
    <col min="14097" max="14097" width="3.36328125" style="7" customWidth="1"/>
    <col min="14098" max="14098" width="16" style="7" customWidth="1"/>
    <col min="14099" max="14099" width="16.36328125" style="7" customWidth="1"/>
    <col min="14100" max="14100" width="14.6328125" style="7" bestFit="1" customWidth="1"/>
    <col min="14101" max="14101" width="3.453125" style="7" customWidth="1"/>
    <col min="14102" max="14102" width="15.6328125" style="7" customWidth="1"/>
    <col min="14103" max="14103" width="21" style="7" customWidth="1"/>
    <col min="14104" max="14104" width="3.6328125" style="7" customWidth="1"/>
    <col min="14105" max="14105" width="16.6328125" style="7" customWidth="1"/>
    <col min="14106" max="14106" width="21.453125" style="7" customWidth="1"/>
    <col min="14107" max="14107" width="13.54296875" style="7" customWidth="1"/>
    <col min="14108" max="14108" width="2.36328125" style="7" customWidth="1"/>
    <col min="14109" max="14109" width="16.54296875" style="7" customWidth="1"/>
    <col min="14110" max="14110" width="14.54296875" style="7" customWidth="1"/>
    <col min="14111" max="14111" width="41.36328125" style="7" customWidth="1"/>
    <col min="14112" max="14112" width="9.36328125" style="7"/>
    <col min="14113" max="14118" width="17" style="7" customWidth="1"/>
    <col min="14119" max="14119" width="9.36328125" style="7" customWidth="1"/>
    <col min="14120" max="14347" width="9.36328125" style="7"/>
    <col min="14348" max="14348" width="16" style="7" customWidth="1"/>
    <col min="14349" max="14349" width="12.6328125" style="7" customWidth="1"/>
    <col min="14350" max="14350" width="12" style="7" customWidth="1"/>
    <col min="14351" max="14351" width="16" style="7" customWidth="1"/>
    <col min="14352" max="14352" width="55" style="7" bestFit="1" customWidth="1"/>
    <col min="14353" max="14353" width="3.36328125" style="7" customWidth="1"/>
    <col min="14354" max="14354" width="16" style="7" customWidth="1"/>
    <col min="14355" max="14355" width="16.36328125" style="7" customWidth="1"/>
    <col min="14356" max="14356" width="14.6328125" style="7" bestFit="1" customWidth="1"/>
    <col min="14357" max="14357" width="3.453125" style="7" customWidth="1"/>
    <col min="14358" max="14358" width="15.6328125" style="7" customWidth="1"/>
    <col min="14359" max="14359" width="21" style="7" customWidth="1"/>
    <col min="14360" max="14360" width="3.6328125" style="7" customWidth="1"/>
    <col min="14361" max="14361" width="16.6328125" style="7" customWidth="1"/>
    <col min="14362" max="14362" width="21.453125" style="7" customWidth="1"/>
    <col min="14363" max="14363" width="13.54296875" style="7" customWidth="1"/>
    <col min="14364" max="14364" width="2.36328125" style="7" customWidth="1"/>
    <col min="14365" max="14365" width="16.54296875" style="7" customWidth="1"/>
    <col min="14366" max="14366" width="14.54296875" style="7" customWidth="1"/>
    <col min="14367" max="14367" width="41.36328125" style="7" customWidth="1"/>
    <col min="14368" max="14368" width="9.36328125" style="7"/>
    <col min="14369" max="14374" width="17" style="7" customWidth="1"/>
    <col min="14375" max="14375" width="9.36328125" style="7" customWidth="1"/>
    <col min="14376" max="14603" width="9.36328125" style="7"/>
    <col min="14604" max="14604" width="16" style="7" customWidth="1"/>
    <col min="14605" max="14605" width="12.6328125" style="7" customWidth="1"/>
    <col min="14606" max="14606" width="12" style="7" customWidth="1"/>
    <col min="14607" max="14607" width="16" style="7" customWidth="1"/>
    <col min="14608" max="14608" width="55" style="7" bestFit="1" customWidth="1"/>
    <col min="14609" max="14609" width="3.36328125" style="7" customWidth="1"/>
    <col min="14610" max="14610" width="16" style="7" customWidth="1"/>
    <col min="14611" max="14611" width="16.36328125" style="7" customWidth="1"/>
    <col min="14612" max="14612" width="14.6328125" style="7" bestFit="1" customWidth="1"/>
    <col min="14613" max="14613" width="3.453125" style="7" customWidth="1"/>
    <col min="14614" max="14614" width="15.6328125" style="7" customWidth="1"/>
    <col min="14615" max="14615" width="21" style="7" customWidth="1"/>
    <col min="14616" max="14616" width="3.6328125" style="7" customWidth="1"/>
    <col min="14617" max="14617" width="16.6328125" style="7" customWidth="1"/>
    <col min="14618" max="14618" width="21.453125" style="7" customWidth="1"/>
    <col min="14619" max="14619" width="13.54296875" style="7" customWidth="1"/>
    <col min="14620" max="14620" width="2.36328125" style="7" customWidth="1"/>
    <col min="14621" max="14621" width="16.54296875" style="7" customWidth="1"/>
    <col min="14622" max="14622" width="14.54296875" style="7" customWidth="1"/>
    <col min="14623" max="14623" width="41.36328125" style="7" customWidth="1"/>
    <col min="14624" max="14624" width="9.36328125" style="7"/>
    <col min="14625" max="14630" width="17" style="7" customWidth="1"/>
    <col min="14631" max="14631" width="9.36328125" style="7" customWidth="1"/>
    <col min="14632" max="14859" width="9.36328125" style="7"/>
    <col min="14860" max="14860" width="16" style="7" customWidth="1"/>
    <col min="14861" max="14861" width="12.6328125" style="7" customWidth="1"/>
    <col min="14862" max="14862" width="12" style="7" customWidth="1"/>
    <col min="14863" max="14863" width="16" style="7" customWidth="1"/>
    <col min="14864" max="14864" width="55" style="7" bestFit="1" customWidth="1"/>
    <col min="14865" max="14865" width="3.36328125" style="7" customWidth="1"/>
    <col min="14866" max="14866" width="16" style="7" customWidth="1"/>
    <col min="14867" max="14867" width="16.36328125" style="7" customWidth="1"/>
    <col min="14868" max="14868" width="14.6328125" style="7" bestFit="1" customWidth="1"/>
    <col min="14869" max="14869" width="3.453125" style="7" customWidth="1"/>
    <col min="14870" max="14870" width="15.6328125" style="7" customWidth="1"/>
    <col min="14871" max="14871" width="21" style="7" customWidth="1"/>
    <col min="14872" max="14872" width="3.6328125" style="7" customWidth="1"/>
    <col min="14873" max="14873" width="16.6328125" style="7" customWidth="1"/>
    <col min="14874" max="14874" width="21.453125" style="7" customWidth="1"/>
    <col min="14875" max="14875" width="13.54296875" style="7" customWidth="1"/>
    <col min="14876" max="14876" width="2.36328125" style="7" customWidth="1"/>
    <col min="14877" max="14877" width="16.54296875" style="7" customWidth="1"/>
    <col min="14878" max="14878" width="14.54296875" style="7" customWidth="1"/>
    <col min="14879" max="14879" width="41.36328125" style="7" customWidth="1"/>
    <col min="14880" max="14880" width="9.36328125" style="7"/>
    <col min="14881" max="14886" width="17" style="7" customWidth="1"/>
    <col min="14887" max="14887" width="9.36328125" style="7" customWidth="1"/>
    <col min="14888" max="15115" width="9.36328125" style="7"/>
    <col min="15116" max="15116" width="16" style="7" customWidth="1"/>
    <col min="15117" max="15117" width="12.6328125" style="7" customWidth="1"/>
    <col min="15118" max="15118" width="12" style="7" customWidth="1"/>
    <col min="15119" max="15119" width="16" style="7" customWidth="1"/>
    <col min="15120" max="15120" width="55" style="7" bestFit="1" customWidth="1"/>
    <col min="15121" max="15121" width="3.36328125" style="7" customWidth="1"/>
    <col min="15122" max="15122" width="16" style="7" customWidth="1"/>
    <col min="15123" max="15123" width="16.36328125" style="7" customWidth="1"/>
    <col min="15124" max="15124" width="14.6328125" style="7" bestFit="1" customWidth="1"/>
    <col min="15125" max="15125" width="3.453125" style="7" customWidth="1"/>
    <col min="15126" max="15126" width="15.6328125" style="7" customWidth="1"/>
    <col min="15127" max="15127" width="21" style="7" customWidth="1"/>
    <col min="15128" max="15128" width="3.6328125" style="7" customWidth="1"/>
    <col min="15129" max="15129" width="16.6328125" style="7" customWidth="1"/>
    <col min="15130" max="15130" width="21.453125" style="7" customWidth="1"/>
    <col min="15131" max="15131" width="13.54296875" style="7" customWidth="1"/>
    <col min="15132" max="15132" width="2.36328125" style="7" customWidth="1"/>
    <col min="15133" max="15133" width="16.54296875" style="7" customWidth="1"/>
    <col min="15134" max="15134" width="14.54296875" style="7" customWidth="1"/>
    <col min="15135" max="15135" width="41.36328125" style="7" customWidth="1"/>
    <col min="15136" max="15136" width="9.36328125" style="7"/>
    <col min="15137" max="15142" width="17" style="7" customWidth="1"/>
    <col min="15143" max="15143" width="9.36328125" style="7" customWidth="1"/>
    <col min="15144" max="15371" width="9.36328125" style="7"/>
    <col min="15372" max="15372" width="16" style="7" customWidth="1"/>
    <col min="15373" max="15373" width="12.6328125" style="7" customWidth="1"/>
    <col min="15374" max="15374" width="12" style="7" customWidth="1"/>
    <col min="15375" max="15375" width="16" style="7" customWidth="1"/>
    <col min="15376" max="15376" width="55" style="7" bestFit="1" customWidth="1"/>
    <col min="15377" max="15377" width="3.36328125" style="7" customWidth="1"/>
    <col min="15378" max="15378" width="16" style="7" customWidth="1"/>
    <col min="15379" max="15379" width="16.36328125" style="7" customWidth="1"/>
    <col min="15380" max="15380" width="14.6328125" style="7" bestFit="1" customWidth="1"/>
    <col min="15381" max="15381" width="3.453125" style="7" customWidth="1"/>
    <col min="15382" max="15382" width="15.6328125" style="7" customWidth="1"/>
    <col min="15383" max="15383" width="21" style="7" customWidth="1"/>
    <col min="15384" max="15384" width="3.6328125" style="7" customWidth="1"/>
    <col min="15385" max="15385" width="16.6328125" style="7" customWidth="1"/>
    <col min="15386" max="15386" width="21.453125" style="7" customWidth="1"/>
    <col min="15387" max="15387" width="13.54296875" style="7" customWidth="1"/>
    <col min="15388" max="15388" width="2.36328125" style="7" customWidth="1"/>
    <col min="15389" max="15389" width="16.54296875" style="7" customWidth="1"/>
    <col min="15390" max="15390" width="14.54296875" style="7" customWidth="1"/>
    <col min="15391" max="15391" width="41.36328125" style="7" customWidth="1"/>
    <col min="15392" max="15392" width="9.36328125" style="7"/>
    <col min="15393" max="15398" width="17" style="7" customWidth="1"/>
    <col min="15399" max="15399" width="9.36328125" style="7" customWidth="1"/>
    <col min="15400" max="15627" width="9.36328125" style="7"/>
    <col min="15628" max="15628" width="16" style="7" customWidth="1"/>
    <col min="15629" max="15629" width="12.6328125" style="7" customWidth="1"/>
    <col min="15630" max="15630" width="12" style="7" customWidth="1"/>
    <col min="15631" max="15631" width="16" style="7" customWidth="1"/>
    <col min="15632" max="15632" width="55" style="7" bestFit="1" customWidth="1"/>
    <col min="15633" max="15633" width="3.36328125" style="7" customWidth="1"/>
    <col min="15634" max="15634" width="16" style="7" customWidth="1"/>
    <col min="15635" max="15635" width="16.36328125" style="7" customWidth="1"/>
    <col min="15636" max="15636" width="14.6328125" style="7" bestFit="1" customWidth="1"/>
    <col min="15637" max="15637" width="3.453125" style="7" customWidth="1"/>
    <col min="15638" max="15638" width="15.6328125" style="7" customWidth="1"/>
    <col min="15639" max="15639" width="21" style="7" customWidth="1"/>
    <col min="15640" max="15640" width="3.6328125" style="7" customWidth="1"/>
    <col min="15641" max="15641" width="16.6328125" style="7" customWidth="1"/>
    <col min="15642" max="15642" width="21.453125" style="7" customWidth="1"/>
    <col min="15643" max="15643" width="13.54296875" style="7" customWidth="1"/>
    <col min="15644" max="15644" width="2.36328125" style="7" customWidth="1"/>
    <col min="15645" max="15645" width="16.54296875" style="7" customWidth="1"/>
    <col min="15646" max="15646" width="14.54296875" style="7" customWidth="1"/>
    <col min="15647" max="15647" width="41.36328125" style="7" customWidth="1"/>
    <col min="15648" max="15648" width="9.36328125" style="7"/>
    <col min="15649" max="15654" width="17" style="7" customWidth="1"/>
    <col min="15655" max="15655" width="9.36328125" style="7" customWidth="1"/>
    <col min="15656" max="15883" width="9.36328125" style="7"/>
    <col min="15884" max="15884" width="16" style="7" customWidth="1"/>
    <col min="15885" max="15885" width="12.6328125" style="7" customWidth="1"/>
    <col min="15886" max="15886" width="12" style="7" customWidth="1"/>
    <col min="15887" max="15887" width="16" style="7" customWidth="1"/>
    <col min="15888" max="15888" width="55" style="7" bestFit="1" customWidth="1"/>
    <col min="15889" max="15889" width="3.36328125" style="7" customWidth="1"/>
    <col min="15890" max="15890" width="16" style="7" customWidth="1"/>
    <col min="15891" max="15891" width="16.36328125" style="7" customWidth="1"/>
    <col min="15892" max="15892" width="14.6328125" style="7" bestFit="1" customWidth="1"/>
    <col min="15893" max="15893" width="3.453125" style="7" customWidth="1"/>
    <col min="15894" max="15894" width="15.6328125" style="7" customWidth="1"/>
    <col min="15895" max="15895" width="21" style="7" customWidth="1"/>
    <col min="15896" max="15896" width="3.6328125" style="7" customWidth="1"/>
    <col min="15897" max="15897" width="16.6328125" style="7" customWidth="1"/>
    <col min="15898" max="15898" width="21.453125" style="7" customWidth="1"/>
    <col min="15899" max="15899" width="13.54296875" style="7" customWidth="1"/>
    <col min="15900" max="15900" width="2.36328125" style="7" customWidth="1"/>
    <col min="15901" max="15901" width="16.54296875" style="7" customWidth="1"/>
    <col min="15902" max="15902" width="14.54296875" style="7" customWidth="1"/>
    <col min="15903" max="15903" width="41.36328125" style="7" customWidth="1"/>
    <col min="15904" max="15904" width="9.36328125" style="7"/>
    <col min="15905" max="15910" width="17" style="7" customWidth="1"/>
    <col min="15911" max="15911" width="9.36328125" style="7" customWidth="1"/>
    <col min="15912" max="16139" width="9.36328125" style="7"/>
    <col min="16140" max="16140" width="16" style="7" customWidth="1"/>
    <col min="16141" max="16141" width="12.6328125" style="7" customWidth="1"/>
    <col min="16142" max="16142" width="12" style="7" customWidth="1"/>
    <col min="16143" max="16143" width="16" style="7" customWidth="1"/>
    <col min="16144" max="16144" width="55" style="7" bestFit="1" customWidth="1"/>
    <col min="16145" max="16145" width="3.36328125" style="7" customWidth="1"/>
    <col min="16146" max="16146" width="16" style="7" customWidth="1"/>
    <col min="16147" max="16147" width="16.36328125" style="7" customWidth="1"/>
    <col min="16148" max="16148" width="14.6328125" style="7" bestFit="1" customWidth="1"/>
    <col min="16149" max="16149" width="3.453125" style="7" customWidth="1"/>
    <col min="16150" max="16150" width="15.6328125" style="7" customWidth="1"/>
    <col min="16151" max="16151" width="21" style="7" customWidth="1"/>
    <col min="16152" max="16152" width="3.6328125" style="7" customWidth="1"/>
    <col min="16153" max="16153" width="16.6328125" style="7" customWidth="1"/>
    <col min="16154" max="16154" width="21.453125" style="7" customWidth="1"/>
    <col min="16155" max="16155" width="13.54296875" style="7" customWidth="1"/>
    <col min="16156" max="16156" width="2.36328125" style="7" customWidth="1"/>
    <col min="16157" max="16157" width="16.54296875" style="7" customWidth="1"/>
    <col min="16158" max="16158" width="14.54296875" style="7" customWidth="1"/>
    <col min="16159" max="16159" width="41.36328125" style="7" customWidth="1"/>
    <col min="16160" max="16160" width="9.36328125" style="7"/>
    <col min="16161" max="16166" width="17" style="7" customWidth="1"/>
    <col min="16167" max="16167" width="9.36328125" style="7" customWidth="1"/>
    <col min="16168" max="16384" width="9.36328125" style="7"/>
  </cols>
  <sheetData>
    <row r="1" spans="1:51" ht="12.5" hidden="1">
      <c r="A1" s="7" t="s">
        <v>54</v>
      </c>
      <c r="J1" s="7"/>
    </row>
    <row r="2" spans="1:51" ht="12.5" hidden="1">
      <c r="A2" s="7" t="s">
        <v>55</v>
      </c>
      <c r="J2" s="7"/>
    </row>
    <row r="3" spans="1:51" ht="12.5" hidden="1">
      <c r="A3" s="7" t="s">
        <v>56</v>
      </c>
      <c r="J3" s="7"/>
    </row>
    <row r="4" spans="1:51" ht="12.5" hidden="1">
      <c r="A4" s="7" t="s">
        <v>57</v>
      </c>
      <c r="J4" s="7"/>
    </row>
    <row r="5" spans="1:51" ht="12.5" hidden="1">
      <c r="A5" s="7" t="s">
        <v>58</v>
      </c>
      <c r="J5" s="7"/>
    </row>
    <row r="6" spans="1:51" ht="12.5" hidden="1">
      <c r="A6" s="7" t="s">
        <v>59</v>
      </c>
      <c r="J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O6" s="7"/>
      <c r="AP6" s="7"/>
      <c r="AR6" s="7"/>
      <c r="AS6" s="7"/>
    </row>
    <row r="7" spans="1:51">
      <c r="J7" s="131" t="s">
        <v>60</v>
      </c>
      <c r="L7" s="7"/>
      <c r="M7" s="7"/>
      <c r="N7" s="7"/>
      <c r="O7" s="7"/>
      <c r="P7" s="7"/>
      <c r="Q7" s="7"/>
      <c r="R7" s="7"/>
      <c r="S7" s="7"/>
      <c r="T7" s="7"/>
      <c r="U7" s="160" t="s">
        <v>61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51">
      <c r="J8" s="7"/>
      <c r="AF8" s="18" t="s">
        <v>62</v>
      </c>
      <c r="AG8" s="18" t="s">
        <v>62</v>
      </c>
      <c r="AH8" s="18" t="s">
        <v>62</v>
      </c>
      <c r="AI8" s="18" t="s">
        <v>63</v>
      </c>
      <c r="AJ8" s="18" t="s">
        <v>63</v>
      </c>
      <c r="AK8" s="18" t="s">
        <v>63</v>
      </c>
      <c r="AL8" s="164" t="s">
        <v>64</v>
      </c>
    </row>
    <row r="9" spans="1:51" ht="12.5" hidden="1">
      <c r="A9" s="7" t="s">
        <v>65</v>
      </c>
      <c r="D9" s="7" t="s">
        <v>66</v>
      </c>
      <c r="E9" s="7" t="s">
        <v>67</v>
      </c>
      <c r="F9" s="7" t="s">
        <v>68</v>
      </c>
      <c r="G9" s="7" t="s">
        <v>69</v>
      </c>
      <c r="H9" s="7" t="s">
        <v>70</v>
      </c>
      <c r="J9" s="7"/>
      <c r="N9" s="17" t="s">
        <v>71</v>
      </c>
      <c r="T9" s="33" t="s">
        <v>72</v>
      </c>
      <c r="AF9" s="17" t="s">
        <v>73</v>
      </c>
      <c r="AG9" s="17" t="s">
        <v>74</v>
      </c>
      <c r="AH9" s="17" t="s">
        <v>75</v>
      </c>
      <c r="AI9" s="17" t="s">
        <v>73</v>
      </c>
      <c r="AJ9" s="17" t="s">
        <v>74</v>
      </c>
      <c r="AK9" s="17" t="s">
        <v>75</v>
      </c>
      <c r="AY9" s="17"/>
    </row>
    <row r="10" spans="1:51" ht="12.5" hidden="1">
      <c r="A10" s="7" t="s">
        <v>76</v>
      </c>
      <c r="J10" s="7"/>
      <c r="N10" s="17" t="s">
        <v>77</v>
      </c>
      <c r="AF10" s="17" t="s">
        <v>77</v>
      </c>
      <c r="AG10" s="17" t="s">
        <v>77</v>
      </c>
      <c r="AH10" s="17" t="s">
        <v>77</v>
      </c>
      <c r="AI10" s="17" t="s">
        <v>78</v>
      </c>
      <c r="AJ10" s="17" t="s">
        <v>78</v>
      </c>
      <c r="AK10" s="17" t="s">
        <v>78</v>
      </c>
      <c r="AY10" s="17"/>
    </row>
    <row r="11" spans="1:51" ht="12.5">
      <c r="J11" s="7"/>
    </row>
    <row r="12" spans="1:51" thickBot="1">
      <c r="J12" s="7"/>
    </row>
    <row r="13" spans="1:51" ht="22.5" customHeight="1">
      <c r="J13" s="170" t="s">
        <v>79</v>
      </c>
    </row>
    <row r="14" spans="1:51" ht="22.5" customHeight="1">
      <c r="J14" s="246"/>
    </row>
    <row r="15" spans="1:51" ht="22.5" customHeight="1" thickBot="1">
      <c r="J15" s="246"/>
    </row>
    <row r="16" spans="1:51" ht="22.5" hidden="1" customHeight="1" thickBot="1">
      <c r="A16" s="7" t="s">
        <v>80</v>
      </c>
      <c r="J16" s="246" t="s">
        <v>81</v>
      </c>
    </row>
    <row r="17" spans="1:51" s="9" customFormat="1" ht="33" customHeight="1" thickBot="1">
      <c r="A17" s="7" t="s">
        <v>82</v>
      </c>
      <c r="J17" s="171" t="s">
        <v>83</v>
      </c>
      <c r="L17" s="172" t="s">
        <v>84</v>
      </c>
      <c r="M17" s="172" t="s">
        <v>85</v>
      </c>
      <c r="N17" s="34" t="s">
        <v>86</v>
      </c>
      <c r="O17" s="34" t="s">
        <v>87</v>
      </c>
      <c r="P17" s="172" t="s">
        <v>86</v>
      </c>
      <c r="Q17" s="172" t="s">
        <v>88</v>
      </c>
      <c r="R17" s="173" t="s">
        <v>89</v>
      </c>
      <c r="S17" s="21"/>
      <c r="T17" s="32" t="s">
        <v>90</v>
      </c>
      <c r="U17" s="172" t="s">
        <v>91</v>
      </c>
      <c r="V17" s="172" t="s">
        <v>92</v>
      </c>
      <c r="W17" s="174" t="s">
        <v>93</v>
      </c>
      <c r="X17" s="175" t="s">
        <v>94</v>
      </c>
      <c r="Y17" s="176"/>
      <c r="Z17" s="173" t="s">
        <v>95</v>
      </c>
      <c r="AA17" s="172" t="s">
        <v>96</v>
      </c>
      <c r="AB17" s="169"/>
      <c r="AC17" s="172" t="s">
        <v>97</v>
      </c>
      <c r="AD17" s="172" t="s">
        <v>98</v>
      </c>
      <c r="AE17" s="19"/>
      <c r="AF17" s="19"/>
      <c r="AG17" s="19"/>
      <c r="AH17" s="19"/>
      <c r="AI17" s="19"/>
      <c r="AJ17" s="19"/>
      <c r="AK17" s="19"/>
      <c r="AO17" s="172" t="s">
        <v>91</v>
      </c>
      <c r="AP17" s="172" t="s">
        <v>92</v>
      </c>
      <c r="AR17" s="172" t="s">
        <v>91</v>
      </c>
      <c r="AS17" s="172" t="s">
        <v>92</v>
      </c>
      <c r="AY17" s="7"/>
    </row>
    <row r="18" spans="1:51" ht="12.5">
      <c r="J18" s="7"/>
    </row>
    <row r="19" spans="1:51" ht="14">
      <c r="J19" s="12" t="s">
        <v>99</v>
      </c>
    </row>
    <row r="20" spans="1:51">
      <c r="A20" s="7" t="s">
        <v>100</v>
      </c>
      <c r="D20" s="179" t="s">
        <v>101</v>
      </c>
      <c r="E20" s="7" t="s">
        <v>102</v>
      </c>
      <c r="F20" s="7" t="s">
        <v>103</v>
      </c>
      <c r="I20" s="7">
        <v>1</v>
      </c>
      <c r="J20" s="8" t="s">
        <v>104</v>
      </c>
      <c r="K20" s="17"/>
      <c r="L20" s="17">
        <v>85902847</v>
      </c>
      <c r="M20" s="17">
        <v>42646030</v>
      </c>
      <c r="N20" s="17">
        <v>42148983.849999636</v>
      </c>
      <c r="O20" s="33"/>
      <c r="P20" s="17">
        <v>42173290.809999637</v>
      </c>
      <c r="Q20" s="17">
        <v>0</v>
      </c>
      <c r="R20" s="17">
        <v>472739.19000036269</v>
      </c>
      <c r="T20" s="17">
        <v>0</v>
      </c>
      <c r="U20" s="17">
        <v>86486728.854583368</v>
      </c>
      <c r="V20" s="17">
        <v>-583881.85458336771</v>
      </c>
      <c r="X20" s="17">
        <f>R20-W20</f>
        <v>472739.19000036269</v>
      </c>
      <c r="Z20" s="17">
        <f>'Appendix 1b'!N20</f>
        <v>42148983.849999636</v>
      </c>
      <c r="AA20" s="17">
        <f>'Appendix 1b'!Q20</f>
        <v>472739.19000036269</v>
      </c>
      <c r="AC20" s="17">
        <f>'Appendix 1c'!N20</f>
        <v>0</v>
      </c>
      <c r="AD20" s="17">
        <f>'Appendix 1c'!P20</f>
        <v>0</v>
      </c>
      <c r="AF20" s="17">
        <v>42646030</v>
      </c>
      <c r="AG20" s="17">
        <v>0</v>
      </c>
      <c r="AH20" s="17">
        <v>0</v>
      </c>
      <c r="AI20" s="17">
        <v>85902847</v>
      </c>
      <c r="AJ20" s="17">
        <v>0</v>
      </c>
      <c r="AK20" s="17">
        <v>0</v>
      </c>
      <c r="AL20" s="163">
        <f>SUM(AF20:AH20)/AI20</f>
        <v>0.49644489664003799</v>
      </c>
      <c r="AN20" s="8"/>
      <c r="AO20" s="17">
        <f>'Appendix 1c'!N20</f>
        <v>0</v>
      </c>
      <c r="AP20" s="17">
        <f>'Appendix 1c'!P20</f>
        <v>0</v>
      </c>
      <c r="AR20" s="17">
        <f>'Appendix 1b'!N20</f>
        <v>42148983.849999636</v>
      </c>
      <c r="AS20" s="17">
        <f>'Appendix 1b'!Q20</f>
        <v>472739.19000036269</v>
      </c>
      <c r="AU20" s="17">
        <f>P20-(AO20+AR20)</f>
        <v>24306.960000000894</v>
      </c>
      <c r="AV20" s="17">
        <f>R20-(AP20+AS20)</f>
        <v>0</v>
      </c>
    </row>
    <row r="21" spans="1:51">
      <c r="A21" s="7" t="s">
        <v>100</v>
      </c>
      <c r="D21" s="179" t="s">
        <v>105</v>
      </c>
      <c r="E21" s="7" t="s">
        <v>102</v>
      </c>
      <c r="F21" s="7" t="s">
        <v>106</v>
      </c>
      <c r="I21" s="7">
        <v>2</v>
      </c>
      <c r="J21" s="8" t="s">
        <v>107</v>
      </c>
      <c r="K21" s="17"/>
      <c r="L21" s="17">
        <v>42320440</v>
      </c>
      <c r="M21" s="17">
        <v>21162144</v>
      </c>
      <c r="N21" s="17">
        <v>20894847.250000026</v>
      </c>
      <c r="O21" s="33"/>
      <c r="P21" s="17">
        <v>20870540.290000025</v>
      </c>
      <c r="Q21" s="17">
        <v>0</v>
      </c>
      <c r="R21" s="17">
        <v>291603.70999997482</v>
      </c>
      <c r="T21" s="17">
        <v>362228.25000000006</v>
      </c>
      <c r="U21" s="17">
        <v>43018356.311999969</v>
      </c>
      <c r="V21" s="17">
        <v>-697916.31199996918</v>
      </c>
      <c r="X21" s="17">
        <f t="shared" ref="X21:X31" si="0">R21-W21</f>
        <v>291603.70999997482</v>
      </c>
      <c r="Z21" s="17">
        <f>'Appendix 1b'!N21</f>
        <v>20324684.180000052</v>
      </c>
      <c r="AA21" s="17">
        <f>'Appendix 1b'!Q21</f>
        <v>248884.77999997512</v>
      </c>
      <c r="AC21" s="17">
        <f>'Appendix 1c'!N21</f>
        <v>570163.06999999995</v>
      </c>
      <c r="AD21" s="17">
        <f>'Appendix 1c'!P21</f>
        <v>42718.930000000051</v>
      </c>
      <c r="AF21" s="17">
        <v>21162144</v>
      </c>
      <c r="AG21" s="17">
        <v>0</v>
      </c>
      <c r="AH21" s="17">
        <v>0</v>
      </c>
      <c r="AI21" s="17">
        <v>42320440</v>
      </c>
      <c r="AJ21" s="17">
        <v>0</v>
      </c>
      <c r="AK21" s="17">
        <v>0</v>
      </c>
      <c r="AL21" s="163">
        <f t="shared" ref="AL21:AL31" si="1">SUM(AF21:AH21)/AI21</f>
        <v>0.50004546266532202</v>
      </c>
      <c r="AN21" s="8"/>
      <c r="AO21" s="17">
        <f>'Appendix 1c'!N21</f>
        <v>570163.06999999995</v>
      </c>
      <c r="AP21" s="17">
        <f>'Appendix 1c'!P21</f>
        <v>42718.930000000051</v>
      </c>
      <c r="AR21" s="17">
        <f>'Appendix 1b'!N21</f>
        <v>20324684.180000052</v>
      </c>
      <c r="AS21" s="17">
        <f>'Appendix 1b'!Q21</f>
        <v>248884.77999997512</v>
      </c>
      <c r="AU21" s="17">
        <f t="shared" ref="AU21:AU31" si="2">P21-(AO21+AR21)</f>
        <v>-24306.960000026971</v>
      </c>
      <c r="AV21" s="17">
        <f t="shared" ref="AV21:AV31" si="3">R21-(AP21+AS21)</f>
        <v>0</v>
      </c>
    </row>
    <row r="22" spans="1:51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K22" s="17"/>
      <c r="L22" s="17">
        <v>2135772.9959999993</v>
      </c>
      <c r="M22" s="17">
        <v>1079017.6649999998</v>
      </c>
      <c r="N22" s="17">
        <v>1422672.2799999986</v>
      </c>
      <c r="O22" s="33"/>
      <c r="P22" s="17">
        <v>1422672.2799999986</v>
      </c>
      <c r="Q22" s="17">
        <v>0</v>
      </c>
      <c r="R22" s="17">
        <v>-343654.61499999883</v>
      </c>
      <c r="T22" s="17">
        <v>0</v>
      </c>
      <c r="U22" s="17">
        <v>2434000</v>
      </c>
      <c r="V22" s="17">
        <v>-298227.00400000066</v>
      </c>
      <c r="X22" s="17">
        <f t="shared" si="0"/>
        <v>-343654.61499999883</v>
      </c>
      <c r="Z22" s="17">
        <f>'Appendix 1b'!N22</f>
        <v>1422672.2799999986</v>
      </c>
      <c r="AA22" s="17">
        <f>'Appendix 1b'!Q22</f>
        <v>-343654.61499999883</v>
      </c>
      <c r="AC22" s="17">
        <f>'Appendix 1c'!N22</f>
        <v>0</v>
      </c>
      <c r="AD22" s="17">
        <f>'Appendix 1c'!P22</f>
        <v>0</v>
      </c>
      <c r="AF22" s="17">
        <v>1079017.6649999998</v>
      </c>
      <c r="AG22" s="17">
        <v>0</v>
      </c>
      <c r="AH22" s="17">
        <v>0</v>
      </c>
      <c r="AI22" s="17">
        <v>2135772.9959999993</v>
      </c>
      <c r="AJ22" s="17">
        <v>0</v>
      </c>
      <c r="AK22" s="17">
        <v>0</v>
      </c>
      <c r="AL22" s="163">
        <f t="shared" si="1"/>
        <v>0.50521177438840514</v>
      </c>
      <c r="AN22" s="8"/>
      <c r="AO22" s="17">
        <f>'Appendix 1c'!N22</f>
        <v>0</v>
      </c>
      <c r="AP22" s="17">
        <f>'Appendix 1c'!P22</f>
        <v>0</v>
      </c>
      <c r="AR22" s="17">
        <f>'Appendix 1b'!N22</f>
        <v>1422672.2799999986</v>
      </c>
      <c r="AS22" s="17">
        <f>'Appendix 1b'!Q22</f>
        <v>-343654.61499999883</v>
      </c>
      <c r="AU22" s="17">
        <f t="shared" si="2"/>
        <v>0</v>
      </c>
      <c r="AV22" s="17">
        <f t="shared" si="3"/>
        <v>0</v>
      </c>
    </row>
    <row r="23" spans="1:51">
      <c r="A23" s="7" t="s">
        <v>100</v>
      </c>
      <c r="D23" s="7" t="s">
        <v>110</v>
      </c>
      <c r="E23" s="7" t="s">
        <v>102</v>
      </c>
      <c r="F23" s="7" t="s">
        <v>106</v>
      </c>
      <c r="I23" s="7">
        <v>4</v>
      </c>
      <c r="J23" s="8" t="s">
        <v>111</v>
      </c>
      <c r="K23" s="17"/>
      <c r="L23" s="17">
        <v>1749160.0009999999</v>
      </c>
      <c r="M23" s="17">
        <v>904294.34299999999</v>
      </c>
      <c r="N23" s="17">
        <v>938162.87</v>
      </c>
      <c r="O23" s="33"/>
      <c r="P23" s="17">
        <v>938162.87</v>
      </c>
      <c r="Q23" s="17">
        <v>0</v>
      </c>
      <c r="R23" s="17">
        <v>-33868.527000000002</v>
      </c>
      <c r="T23" s="17">
        <v>0</v>
      </c>
      <c r="U23" s="17">
        <v>1855000</v>
      </c>
      <c r="V23" s="17">
        <v>-105839.99900000007</v>
      </c>
      <c r="X23" s="17">
        <f t="shared" si="0"/>
        <v>-33868.527000000002</v>
      </c>
      <c r="Z23" s="17">
        <f>'Appendix 1b'!N23</f>
        <v>938162.87</v>
      </c>
      <c r="AA23" s="17">
        <f>'Appendix 1b'!Q23</f>
        <v>-33868.527000000002</v>
      </c>
      <c r="AC23" s="17">
        <f>'Appendix 1c'!N23</f>
        <v>0</v>
      </c>
      <c r="AD23" s="17">
        <f>'Appendix 1c'!P23</f>
        <v>0</v>
      </c>
      <c r="AF23" s="17">
        <v>904294.34299999999</v>
      </c>
      <c r="AG23" s="17">
        <v>0</v>
      </c>
      <c r="AH23" s="17">
        <v>0</v>
      </c>
      <c r="AI23" s="17">
        <v>1749160.0009999999</v>
      </c>
      <c r="AJ23" s="17">
        <v>0</v>
      </c>
      <c r="AK23" s="17">
        <v>0</v>
      </c>
      <c r="AL23" s="163">
        <f t="shared" si="1"/>
        <v>0.51698777840964361</v>
      </c>
      <c r="AN23" s="8"/>
      <c r="AO23" s="17">
        <f>'Appendix 1c'!N23</f>
        <v>0</v>
      </c>
      <c r="AP23" s="17">
        <f>'Appendix 1c'!P23</f>
        <v>0</v>
      </c>
      <c r="AR23" s="17">
        <f>'Appendix 1b'!N23</f>
        <v>938162.87</v>
      </c>
      <c r="AS23" s="17">
        <f>'Appendix 1b'!Q23</f>
        <v>-33868.527000000002</v>
      </c>
      <c r="AU23" s="17">
        <f t="shared" si="2"/>
        <v>0</v>
      </c>
      <c r="AV23" s="17">
        <f t="shared" si="3"/>
        <v>0</v>
      </c>
    </row>
    <row r="24" spans="1:51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K24" s="17"/>
      <c r="L24" s="17">
        <v>4478456.9960000012</v>
      </c>
      <c r="M24" s="17">
        <v>1896949.4980000001</v>
      </c>
      <c r="N24" s="17">
        <v>1927605.4899999995</v>
      </c>
      <c r="O24" s="33"/>
      <c r="P24" s="17">
        <v>1927605.4899999995</v>
      </c>
      <c r="Q24" s="17">
        <v>0</v>
      </c>
      <c r="R24" s="17">
        <v>-30655.991999999387</v>
      </c>
      <c r="T24" s="17">
        <v>621197.06000000017</v>
      </c>
      <c r="U24" s="17">
        <v>4235800</v>
      </c>
      <c r="V24" s="17">
        <v>242656.99600000121</v>
      </c>
      <c r="X24" s="17">
        <f t="shared" si="0"/>
        <v>-30655.991999999387</v>
      </c>
      <c r="Z24" s="17">
        <f>'Appendix 1b'!N24</f>
        <v>1922875.5299999996</v>
      </c>
      <c r="AA24" s="17">
        <f>'Appendix 1b'!Q24</f>
        <v>-43764.031999999424</v>
      </c>
      <c r="AC24" s="17">
        <f>'Appendix 1c'!N24</f>
        <v>4729.9599999999991</v>
      </c>
      <c r="AD24" s="17">
        <f>'Appendix 1c'!P24</f>
        <v>13108.04</v>
      </c>
      <c r="AF24" s="17">
        <v>1896949.4980000001</v>
      </c>
      <c r="AG24" s="17">
        <v>0</v>
      </c>
      <c r="AH24" s="17">
        <v>0</v>
      </c>
      <c r="AI24" s="17">
        <v>4478456.9960000012</v>
      </c>
      <c r="AJ24" s="17">
        <v>0</v>
      </c>
      <c r="AK24" s="17">
        <v>0</v>
      </c>
      <c r="AL24" s="163">
        <f t="shared" si="1"/>
        <v>0.42357211416661766</v>
      </c>
      <c r="AN24" s="8"/>
      <c r="AO24" s="17">
        <f>'Appendix 1c'!N24</f>
        <v>4729.9599999999991</v>
      </c>
      <c r="AP24" s="17">
        <f>'Appendix 1c'!P24</f>
        <v>13108.04</v>
      </c>
      <c r="AR24" s="17">
        <f>'Appendix 1b'!N24</f>
        <v>1922875.5299999996</v>
      </c>
      <c r="AS24" s="17">
        <f>'Appendix 1b'!Q24</f>
        <v>-43764.031999999424</v>
      </c>
      <c r="AU24" s="17">
        <f t="shared" si="2"/>
        <v>0</v>
      </c>
      <c r="AV24" s="17">
        <f t="shared" si="3"/>
        <v>3.637978807091713E-11</v>
      </c>
    </row>
    <row r="25" spans="1:51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K25" s="17"/>
      <c r="L25" s="17">
        <v>9823048.9969999995</v>
      </c>
      <c r="M25" s="17">
        <v>3295965.6650000005</v>
      </c>
      <c r="N25" s="17">
        <v>4309533.2600000016</v>
      </c>
      <c r="O25" s="33"/>
      <c r="P25" s="17">
        <v>4309533.2600000016</v>
      </c>
      <c r="Q25" s="17">
        <v>0</v>
      </c>
      <c r="R25" s="17">
        <v>-1013567.5950000011</v>
      </c>
      <c r="T25" s="17">
        <v>1341145.9200000004</v>
      </c>
      <c r="U25" s="17">
        <v>10398093</v>
      </c>
      <c r="V25" s="17">
        <v>-575044.00300000049</v>
      </c>
      <c r="X25" s="17">
        <f t="shared" si="0"/>
        <v>-1013567.5950000011</v>
      </c>
      <c r="Z25" s="17">
        <f>'Appendix 1b'!N25</f>
        <v>4309065.9200000018</v>
      </c>
      <c r="AA25" s="17">
        <f>'Appendix 1b'!Q25</f>
        <v>-1018381.2550000013</v>
      </c>
      <c r="AC25" s="17">
        <f>'Appendix 1c'!N25</f>
        <v>467.34000000000003</v>
      </c>
      <c r="AD25" s="17">
        <f>'Appendix 1c'!P25</f>
        <v>4813.66</v>
      </c>
      <c r="AF25" s="17">
        <v>3295965.6650000005</v>
      </c>
      <c r="AG25" s="17">
        <v>0</v>
      </c>
      <c r="AH25" s="17">
        <v>0</v>
      </c>
      <c r="AI25" s="17">
        <v>9823048.9969999995</v>
      </c>
      <c r="AJ25" s="17">
        <v>0</v>
      </c>
      <c r="AK25" s="17">
        <v>0</v>
      </c>
      <c r="AL25" s="163">
        <f t="shared" si="1"/>
        <v>0.33553387201943125</v>
      </c>
      <c r="AN25" s="8"/>
      <c r="AO25" s="17">
        <f>'Appendix 1c'!N25</f>
        <v>467.34000000000003</v>
      </c>
      <c r="AP25" s="17">
        <f>'Appendix 1c'!P25</f>
        <v>4813.66</v>
      </c>
      <c r="AR25" s="17">
        <f>'Appendix 1b'!N25</f>
        <v>4309065.9200000018</v>
      </c>
      <c r="AS25" s="17">
        <f>'Appendix 1b'!Q25</f>
        <v>-1018381.2550000013</v>
      </c>
      <c r="AU25" s="17">
        <f t="shared" si="2"/>
        <v>0</v>
      </c>
      <c r="AV25" s="17">
        <f t="shared" si="3"/>
        <v>0</v>
      </c>
    </row>
    <row r="26" spans="1:51" ht="14.5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K26" s="17"/>
      <c r="L26" s="17">
        <v>3447178</v>
      </c>
      <c r="M26" s="17">
        <v>1718091</v>
      </c>
      <c r="N26" s="17">
        <v>1516043.8499999973</v>
      </c>
      <c r="O26" s="33"/>
      <c r="P26" s="17">
        <v>1516043.8499999973</v>
      </c>
      <c r="Q26" s="17">
        <v>0</v>
      </c>
      <c r="R26" s="17">
        <v>202047.1500000027</v>
      </c>
      <c r="T26" s="17">
        <v>59491.850000000013</v>
      </c>
      <c r="U26" s="17">
        <v>3367769.88</v>
      </c>
      <c r="V26" s="17">
        <v>79408.120000000112</v>
      </c>
      <c r="X26" s="17">
        <f t="shared" si="0"/>
        <v>202047.1500000027</v>
      </c>
      <c r="Z26" s="17">
        <f>'Appendix 1b'!N26</f>
        <v>1513129.1699999971</v>
      </c>
      <c r="AA26" s="17">
        <f>'Appendix 1b'!Q26</f>
        <v>191863.83000000264</v>
      </c>
      <c r="AC26" s="17">
        <f>'Appendix 1c'!N26</f>
        <v>2914.68</v>
      </c>
      <c r="AD26" s="17">
        <f>'Appendix 1c'!P26</f>
        <v>10183.32</v>
      </c>
      <c r="AF26" s="17">
        <v>1718091</v>
      </c>
      <c r="AG26" s="17">
        <v>0</v>
      </c>
      <c r="AH26" s="17">
        <v>0</v>
      </c>
      <c r="AI26" s="17">
        <v>3447178</v>
      </c>
      <c r="AJ26" s="17">
        <v>0</v>
      </c>
      <c r="AK26" s="17">
        <v>0</v>
      </c>
      <c r="AL26" s="163">
        <f t="shared" si="1"/>
        <v>0.49840507220688923</v>
      </c>
      <c r="AN26" s="8"/>
      <c r="AO26" s="17">
        <f>'Appendix 1c'!N26</f>
        <v>2914.68</v>
      </c>
      <c r="AP26" s="17">
        <f>'Appendix 1c'!P26</f>
        <v>10183.32</v>
      </c>
      <c r="AR26" s="17">
        <f>'Appendix 1b'!N26</f>
        <v>1513129.1699999971</v>
      </c>
      <c r="AS26" s="17">
        <f>'Appendix 1b'!Q26</f>
        <v>191863.83000000264</v>
      </c>
      <c r="AU26" s="17">
        <f t="shared" si="2"/>
        <v>0</v>
      </c>
      <c r="AV26" s="17">
        <f t="shared" si="3"/>
        <v>0</v>
      </c>
      <c r="AW26" s="263"/>
      <c r="AX26" s="17"/>
    </row>
    <row r="27" spans="1:51">
      <c r="A27" s="7" t="s">
        <v>100</v>
      </c>
      <c r="D27" s="161" t="s">
        <v>118</v>
      </c>
      <c r="E27" s="7" t="s">
        <v>102</v>
      </c>
      <c r="I27" s="7">
        <v>8</v>
      </c>
      <c r="J27" s="8" t="s">
        <v>119</v>
      </c>
      <c r="K27" s="17"/>
      <c r="L27" s="17">
        <v>31189030</v>
      </c>
      <c r="M27" s="17">
        <v>12559163.25</v>
      </c>
      <c r="N27" s="17">
        <v>15090745.629999986</v>
      </c>
      <c r="O27" s="33"/>
      <c r="P27" s="17">
        <v>15090745.629999986</v>
      </c>
      <c r="Q27" s="17">
        <v>0</v>
      </c>
      <c r="R27" s="17">
        <v>-2531582.3799999859</v>
      </c>
      <c r="T27" s="17">
        <v>14128531.680000002</v>
      </c>
      <c r="U27" s="17">
        <v>30004799.23</v>
      </c>
      <c r="V27" s="17">
        <v>1184230.7699999996</v>
      </c>
      <c r="X27" s="17">
        <f t="shared" si="0"/>
        <v>-2531582.3799999859</v>
      </c>
      <c r="Z27" s="17">
        <f>'Appendix 1b'!N27</f>
        <v>12349757.53999999</v>
      </c>
      <c r="AA27" s="17">
        <f>'Appendix 1b'!Q27</f>
        <v>-3861235.2899999861</v>
      </c>
      <c r="AC27" s="17">
        <f>'Appendix 1c'!N27</f>
        <v>2740988.09</v>
      </c>
      <c r="AD27" s="17">
        <f>'Appendix 1c'!P27</f>
        <v>1329652.9100000001</v>
      </c>
      <c r="AF27" s="17">
        <v>14406998.25</v>
      </c>
      <c r="AG27" s="17">
        <v>152165</v>
      </c>
      <c r="AH27" s="17">
        <v>0</v>
      </c>
      <c r="AI27" s="17">
        <v>31187030</v>
      </c>
      <c r="AJ27" s="17">
        <v>0</v>
      </c>
      <c r="AK27" s="17">
        <v>0</v>
      </c>
      <c r="AL27" s="163">
        <f t="shared" si="1"/>
        <v>0.46683391300806776</v>
      </c>
      <c r="AN27" s="8"/>
      <c r="AO27" s="17">
        <f>'Appendix 1c'!N27</f>
        <v>2740988.09</v>
      </c>
      <c r="AP27" s="17">
        <f>'Appendix 1c'!P27</f>
        <v>1329652.9100000001</v>
      </c>
      <c r="AR27" s="17">
        <f>'Appendix 1b'!N27</f>
        <v>12349757.53999999</v>
      </c>
      <c r="AS27" s="17">
        <f>'Appendix 1b'!Q27</f>
        <v>-3861235.2899999861</v>
      </c>
      <c r="AU27" s="17">
        <f t="shared" si="2"/>
        <v>0</v>
      </c>
      <c r="AV27" s="17">
        <f t="shared" si="3"/>
        <v>0</v>
      </c>
      <c r="AX27" s="17"/>
    </row>
    <row r="28" spans="1:51">
      <c r="A28" s="7" t="s">
        <v>100</v>
      </c>
      <c r="E28" s="7" t="s">
        <v>120</v>
      </c>
      <c r="I28" s="7">
        <v>9</v>
      </c>
      <c r="J28" s="8" t="s">
        <v>121</v>
      </c>
      <c r="K28" s="17"/>
      <c r="L28" s="17">
        <v>368765</v>
      </c>
      <c r="M28" s="17">
        <v>139868</v>
      </c>
      <c r="N28" s="17">
        <v>151356.21</v>
      </c>
      <c r="O28" s="33"/>
      <c r="P28" s="17">
        <v>151356.21</v>
      </c>
      <c r="Q28" s="17">
        <v>0</v>
      </c>
      <c r="R28" s="17">
        <v>-11488.209999999992</v>
      </c>
      <c r="T28" s="17">
        <v>6746.58</v>
      </c>
      <c r="U28" s="17">
        <v>368765</v>
      </c>
      <c r="V28" s="17">
        <v>0</v>
      </c>
      <c r="X28" s="17">
        <f t="shared" si="0"/>
        <v>-11488.209999999992</v>
      </c>
      <c r="Z28" s="17">
        <f>'Appendix 1b'!N28</f>
        <v>151356.21</v>
      </c>
      <c r="AA28" s="17">
        <f>'Appendix 1b'!Q28</f>
        <v>-11488.209999999992</v>
      </c>
      <c r="AC28" s="17">
        <f>'Appendix 1c'!N28</f>
        <v>0</v>
      </c>
      <c r="AD28" s="17">
        <f>'Appendix 1c'!P28</f>
        <v>0</v>
      </c>
      <c r="AF28" s="17">
        <v>139868</v>
      </c>
      <c r="AG28" s="17">
        <v>0</v>
      </c>
      <c r="AH28" s="17">
        <v>0</v>
      </c>
      <c r="AI28" s="17">
        <v>368765</v>
      </c>
      <c r="AJ28" s="17">
        <v>0</v>
      </c>
      <c r="AK28" s="17">
        <v>0</v>
      </c>
      <c r="AL28" s="163">
        <f t="shared" si="1"/>
        <v>0.37928762219841905</v>
      </c>
      <c r="AN28" s="8"/>
      <c r="AO28" s="17">
        <f>'Appendix 1c'!N28</f>
        <v>0</v>
      </c>
      <c r="AP28" s="17">
        <f>'Appendix 1c'!P28</f>
        <v>0</v>
      </c>
      <c r="AR28" s="17">
        <f>'Appendix 1b'!N28</f>
        <v>151356.21</v>
      </c>
      <c r="AS28" s="17">
        <f>'Appendix 1b'!Q28</f>
        <v>-11488.209999999992</v>
      </c>
      <c r="AU28" s="17">
        <f t="shared" si="2"/>
        <v>0</v>
      </c>
      <c r="AV28" s="17">
        <f t="shared" si="3"/>
        <v>0</v>
      </c>
    </row>
    <row r="29" spans="1:51">
      <c r="A29" s="7" t="s">
        <v>100</v>
      </c>
      <c r="E29" s="7" t="s">
        <v>122</v>
      </c>
      <c r="I29" s="7">
        <v>10</v>
      </c>
      <c r="J29" s="8" t="s">
        <v>123</v>
      </c>
      <c r="K29" s="17"/>
      <c r="L29" s="17">
        <v>209987</v>
      </c>
      <c r="M29" s="17">
        <v>88536</v>
      </c>
      <c r="N29" s="17">
        <v>93225.68</v>
      </c>
      <c r="P29" s="17">
        <v>93225.68</v>
      </c>
      <c r="Q29" s="17">
        <v>0</v>
      </c>
      <c r="R29" s="17">
        <v>-4689.679999999993</v>
      </c>
      <c r="T29" s="17">
        <v>416</v>
      </c>
      <c r="U29" s="17">
        <v>209987</v>
      </c>
      <c r="V29" s="17">
        <v>0</v>
      </c>
      <c r="X29" s="17">
        <f t="shared" si="0"/>
        <v>-4689.679999999993</v>
      </c>
      <c r="Z29" s="17">
        <f>'Appendix 1b'!N29</f>
        <v>93225.68</v>
      </c>
      <c r="AA29" s="17">
        <f>'Appendix 1b'!Q29</f>
        <v>-4689.679999999993</v>
      </c>
      <c r="AC29" s="17">
        <f>'Appendix 1c'!N29</f>
        <v>0</v>
      </c>
      <c r="AD29" s="17">
        <f>'Appendix 1c'!P29</f>
        <v>0</v>
      </c>
      <c r="AF29" s="17">
        <v>88536</v>
      </c>
      <c r="AG29" s="17">
        <v>0</v>
      </c>
      <c r="AH29" s="17">
        <v>0</v>
      </c>
      <c r="AI29" s="17">
        <v>209987</v>
      </c>
      <c r="AJ29" s="17">
        <v>0</v>
      </c>
      <c r="AK29" s="17">
        <v>0</v>
      </c>
      <c r="AL29" s="163">
        <f t="shared" si="1"/>
        <v>0.42162610066337441</v>
      </c>
      <c r="AN29" s="8"/>
      <c r="AO29" s="17">
        <f>'Appendix 1c'!N29</f>
        <v>0</v>
      </c>
      <c r="AP29" s="17">
        <f>'Appendix 1c'!P29</f>
        <v>0</v>
      </c>
      <c r="AR29" s="17">
        <f>'Appendix 1b'!N29</f>
        <v>93225.68</v>
      </c>
      <c r="AS29" s="17">
        <f>'Appendix 1b'!Q29</f>
        <v>-4689.679999999993</v>
      </c>
      <c r="AU29" s="17">
        <f t="shared" si="2"/>
        <v>0</v>
      </c>
      <c r="AV29" s="17">
        <f t="shared" si="3"/>
        <v>0</v>
      </c>
    </row>
    <row r="30" spans="1:51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K30" s="17"/>
      <c r="L30" s="17">
        <v>1333989</v>
      </c>
      <c r="M30" s="17">
        <v>1333989</v>
      </c>
      <c r="N30" s="17">
        <v>1269477.54</v>
      </c>
      <c r="P30" s="17">
        <v>1269477.54</v>
      </c>
      <c r="Q30" s="17">
        <v>0</v>
      </c>
      <c r="R30" s="17">
        <v>64511.459999999963</v>
      </c>
      <c r="T30" s="17">
        <v>0</v>
      </c>
      <c r="U30" s="17">
        <v>1269477.54</v>
      </c>
      <c r="V30" s="17">
        <v>64511.459999999963</v>
      </c>
      <c r="X30" s="17">
        <f t="shared" si="0"/>
        <v>64511.459999999963</v>
      </c>
      <c r="Z30" s="17">
        <f>'Appendix 1b'!N30</f>
        <v>1269477.54</v>
      </c>
      <c r="AA30" s="17">
        <f>'Appendix 1b'!Q30</f>
        <v>64511.459999999963</v>
      </c>
      <c r="AC30" s="17">
        <f>'Appendix 1c'!N30</f>
        <v>0</v>
      </c>
      <c r="AD30" s="17">
        <f>'Appendix 1c'!P30</f>
        <v>0</v>
      </c>
      <c r="AF30" s="17">
        <v>1333989</v>
      </c>
      <c r="AG30" s="17">
        <v>0</v>
      </c>
      <c r="AH30" s="17">
        <v>0</v>
      </c>
      <c r="AI30" s="17">
        <v>1333989</v>
      </c>
      <c r="AJ30" s="17">
        <v>0</v>
      </c>
      <c r="AK30" s="17">
        <v>0</v>
      </c>
      <c r="AL30" s="163">
        <f t="shared" si="1"/>
        <v>1</v>
      </c>
      <c r="AN30" s="8"/>
      <c r="AO30" s="17">
        <f>'Appendix 1c'!N30</f>
        <v>0</v>
      </c>
      <c r="AP30" s="17">
        <f>'Appendix 1c'!P30</f>
        <v>0</v>
      </c>
      <c r="AR30" s="17">
        <f>'Appendix 1b'!N30</f>
        <v>1269477.54</v>
      </c>
      <c r="AS30" s="17">
        <f>'Appendix 1b'!Q30</f>
        <v>64511.459999999963</v>
      </c>
      <c r="AU30" s="17">
        <f t="shared" si="2"/>
        <v>0</v>
      </c>
      <c r="AV30" s="17">
        <f t="shared" si="3"/>
        <v>0</v>
      </c>
    </row>
    <row r="31" spans="1:51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K31" s="17"/>
      <c r="L31" s="17">
        <v>1321089</v>
      </c>
      <c r="M31" s="17">
        <v>0</v>
      </c>
      <c r="N31" s="17">
        <v>0</v>
      </c>
      <c r="P31" s="17">
        <v>0</v>
      </c>
      <c r="Q31" s="17">
        <v>0</v>
      </c>
      <c r="R31" s="17">
        <v>0</v>
      </c>
      <c r="T31" s="17">
        <v>0</v>
      </c>
      <c r="U31" s="17">
        <v>0</v>
      </c>
      <c r="V31" s="17">
        <v>1321089</v>
      </c>
      <c r="X31" s="17">
        <f t="shared" si="0"/>
        <v>0</v>
      </c>
      <c r="Z31" s="17">
        <f>'Appendix 1b'!N31</f>
        <v>0</v>
      </c>
      <c r="AA31" s="17">
        <f>'Appendix 1b'!Q31</f>
        <v>0</v>
      </c>
      <c r="AC31" s="17">
        <f>'Appendix 1c'!N31</f>
        <v>0</v>
      </c>
      <c r="AD31" s="17">
        <f>'Appendix 1c'!P31</f>
        <v>0</v>
      </c>
      <c r="AF31" s="17">
        <v>0</v>
      </c>
      <c r="AG31" s="17">
        <v>0</v>
      </c>
      <c r="AH31" s="17">
        <v>0</v>
      </c>
      <c r="AI31" s="17">
        <v>1321089</v>
      </c>
      <c r="AJ31" s="17">
        <v>0</v>
      </c>
      <c r="AK31" s="17">
        <v>0</v>
      </c>
      <c r="AL31" s="163">
        <f t="shared" si="1"/>
        <v>0</v>
      </c>
      <c r="AN31" s="8"/>
      <c r="AO31" s="17">
        <f>'Appendix 1c'!N31</f>
        <v>0</v>
      </c>
      <c r="AP31" s="17">
        <f>'Appendix 1c'!P31</f>
        <v>0</v>
      </c>
      <c r="AR31" s="17">
        <f>'Appendix 1b'!N31</f>
        <v>0</v>
      </c>
      <c r="AS31" s="17">
        <f>'Appendix 1b'!Q31</f>
        <v>0</v>
      </c>
      <c r="AU31" s="17">
        <f t="shared" si="2"/>
        <v>0</v>
      </c>
      <c r="AV31" s="17">
        <f t="shared" si="3"/>
        <v>0</v>
      </c>
    </row>
    <row r="33" spans="1:48">
      <c r="J33" s="13"/>
      <c r="K33" s="8"/>
      <c r="L33" s="20">
        <v>184279763.99000001</v>
      </c>
      <c r="M33" s="20">
        <v>86824048.421000004</v>
      </c>
      <c r="N33" s="20">
        <v>89762653.909999654</v>
      </c>
      <c r="O33" s="20"/>
      <c r="P33" s="20">
        <v>89762653.909999654</v>
      </c>
      <c r="Q33" s="20">
        <v>0</v>
      </c>
      <c r="R33" s="20">
        <v>-2938605.4889996452</v>
      </c>
      <c r="S33" s="18"/>
      <c r="T33" s="20">
        <v>16519757.340000002</v>
      </c>
      <c r="U33" s="20">
        <v>183648776.81658331</v>
      </c>
      <c r="V33" s="20">
        <v>630987.17341666273</v>
      </c>
      <c r="W33" s="20">
        <f>SUM(W20:W32)</f>
        <v>0</v>
      </c>
      <c r="X33" s="20">
        <f>SUM(X20:X32)</f>
        <v>-2938605.4889996452</v>
      </c>
      <c r="Y33" s="30"/>
      <c r="Z33" s="20">
        <f t="shared" ref="Z33:AA33" si="4">SUM(Z20:Z32)</f>
        <v>86443390.769999698</v>
      </c>
      <c r="AA33" s="20">
        <f t="shared" si="4"/>
        <v>-4339082.3489996446</v>
      </c>
      <c r="AB33" s="30"/>
      <c r="AC33" s="20">
        <f t="shared" ref="AC33:AD33" si="5">SUM(AC20:AC32)</f>
        <v>3319263.1399999997</v>
      </c>
      <c r="AD33" s="20">
        <f t="shared" si="5"/>
        <v>1400476.86</v>
      </c>
      <c r="AE33" s="18"/>
      <c r="AF33" s="20">
        <f t="shared" ref="AF33:AK33" si="6">SUM(AF20:AF32)</f>
        <v>88671883.421000004</v>
      </c>
      <c r="AG33" s="20">
        <f t="shared" si="6"/>
        <v>152165</v>
      </c>
      <c r="AH33" s="20">
        <f t="shared" si="6"/>
        <v>0</v>
      </c>
      <c r="AI33" s="20">
        <f t="shared" si="6"/>
        <v>184277763.99000001</v>
      </c>
      <c r="AJ33" s="20">
        <f t="shared" si="6"/>
        <v>0</v>
      </c>
      <c r="AK33" s="20">
        <f t="shared" si="6"/>
        <v>0</v>
      </c>
      <c r="AO33" s="20">
        <f>SUM(AO20:AO32)</f>
        <v>3319263.1399999997</v>
      </c>
      <c r="AP33" s="20">
        <f>SUM(AP20:AP32)</f>
        <v>1400476.86</v>
      </c>
      <c r="AR33" s="20">
        <f>SUM(AR20:AR32)</f>
        <v>86443390.769999698</v>
      </c>
      <c r="AS33" s="20">
        <f>SUM(AS20:AS32)</f>
        <v>-4339082.3489996446</v>
      </c>
    </row>
    <row r="35" spans="1:48" ht="14">
      <c r="J35" s="12" t="s">
        <v>127</v>
      </c>
    </row>
    <row r="36" spans="1:48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v>0</v>
      </c>
      <c r="M36" s="17">
        <v>0</v>
      </c>
      <c r="N36" s="17">
        <v>0</v>
      </c>
      <c r="P36" s="17">
        <v>0</v>
      </c>
      <c r="Q36" s="17">
        <v>0</v>
      </c>
      <c r="R36" s="17">
        <v>0</v>
      </c>
      <c r="T36" s="17">
        <v>0</v>
      </c>
      <c r="U36" s="17">
        <v>0</v>
      </c>
      <c r="V36" s="17">
        <v>0</v>
      </c>
      <c r="X36" s="17">
        <f t="shared" ref="X36:X37" si="7">R36-W36</f>
        <v>0</v>
      </c>
      <c r="Y36" s="18"/>
      <c r="Z36" s="17">
        <f>'Appendix 1b'!N36</f>
        <v>0</v>
      </c>
      <c r="AA36" s="17">
        <f>'Appendix 1b'!Q36</f>
        <v>0</v>
      </c>
      <c r="AC36" s="17">
        <f>'Appendix 1c'!N36</f>
        <v>0</v>
      </c>
      <c r="AD36" s="17">
        <f>'Appendix 1c'!P36</f>
        <v>0</v>
      </c>
      <c r="AE36" s="18"/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63" t="e">
        <f t="shared" ref="AL36:AL37" si="8">SUM(AF36:AH36)/AI36</f>
        <v>#DIV/0!</v>
      </c>
      <c r="AO36" s="17">
        <f>'Appendix 1c'!N36</f>
        <v>0</v>
      </c>
      <c r="AP36" s="17">
        <f>'Appendix 1c'!P36</f>
        <v>0</v>
      </c>
      <c r="AR36" s="17">
        <f>'Appendix 1b'!N36</f>
        <v>0</v>
      </c>
      <c r="AS36" s="17">
        <f>'Appendix 1b'!Q36</f>
        <v>0</v>
      </c>
      <c r="AU36" s="17">
        <f t="shared" ref="AU36:AU37" si="9">P36-(AO36+AR36)</f>
        <v>0</v>
      </c>
      <c r="AV36" s="17">
        <f t="shared" ref="AV36:AV37" si="10">R36-(AP36+AS36)</f>
        <v>0</v>
      </c>
    </row>
    <row r="37" spans="1:48">
      <c r="A37" s="7" t="s">
        <v>100</v>
      </c>
      <c r="E37" s="7" t="s">
        <v>130</v>
      </c>
      <c r="I37" s="7">
        <v>14</v>
      </c>
      <c r="J37" s="8" t="s">
        <v>131</v>
      </c>
      <c r="L37" s="17">
        <v>0</v>
      </c>
      <c r="M37" s="17">
        <v>0</v>
      </c>
      <c r="N37" s="17">
        <v>0</v>
      </c>
      <c r="P37" s="17">
        <v>0</v>
      </c>
      <c r="Q37" s="17">
        <v>0</v>
      </c>
      <c r="R37" s="17">
        <v>0</v>
      </c>
      <c r="T37" s="17">
        <v>0</v>
      </c>
      <c r="U37" s="17">
        <v>0</v>
      </c>
      <c r="V37" s="17">
        <v>0</v>
      </c>
      <c r="X37" s="17">
        <f t="shared" si="7"/>
        <v>0</v>
      </c>
      <c r="Y37" s="18"/>
      <c r="Z37" s="17">
        <f>'Appendix 1b'!N37</f>
        <v>0</v>
      </c>
      <c r="AA37" s="17">
        <f>'Appendix 1b'!Q37</f>
        <v>0</v>
      </c>
      <c r="AC37" s="17">
        <f>'Appendix 1c'!N37</f>
        <v>0</v>
      </c>
      <c r="AD37" s="17">
        <f>'Appendix 1c'!P37</f>
        <v>0</v>
      </c>
      <c r="AE37" s="18"/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v>0</v>
      </c>
      <c r="AL37" s="163" t="e">
        <f t="shared" si="8"/>
        <v>#DIV/0!</v>
      </c>
      <c r="AO37" s="17">
        <f>'Appendix 1c'!N37</f>
        <v>0</v>
      </c>
      <c r="AP37" s="17">
        <f>'Appendix 1c'!P37</f>
        <v>0</v>
      </c>
      <c r="AR37" s="17">
        <f>'Appendix 1b'!N37</f>
        <v>0</v>
      </c>
      <c r="AS37" s="17">
        <f>'Appendix 1b'!Q37</f>
        <v>0</v>
      </c>
      <c r="AU37" s="17">
        <f t="shared" si="9"/>
        <v>0</v>
      </c>
      <c r="AV37" s="17">
        <f t="shared" si="10"/>
        <v>0</v>
      </c>
    </row>
    <row r="38" spans="1:48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8"/>
      <c r="AO38" s="18"/>
      <c r="AP38" s="18"/>
      <c r="AR38" s="18"/>
      <c r="AS38" s="18"/>
    </row>
    <row r="39" spans="1:48">
      <c r="J39" s="13"/>
      <c r="K39" s="8"/>
      <c r="L39" s="20">
        <v>0</v>
      </c>
      <c r="M39" s="20">
        <v>0</v>
      </c>
      <c r="N39" s="20">
        <v>0</v>
      </c>
      <c r="O39" s="20"/>
      <c r="P39" s="20">
        <v>0</v>
      </c>
      <c r="Q39" s="20">
        <v>0</v>
      </c>
      <c r="R39" s="20">
        <v>0</v>
      </c>
      <c r="S39" s="18"/>
      <c r="T39" s="20">
        <v>0</v>
      </c>
      <c r="U39" s="20">
        <v>0</v>
      </c>
      <c r="V39" s="20">
        <v>0</v>
      </c>
      <c r="W39" s="20">
        <f t="shared" ref="W39" si="11">SUM(W36:W37)</f>
        <v>0</v>
      </c>
      <c r="X39" s="20">
        <f t="shared" ref="X39" si="12">SUM(X36:X37)</f>
        <v>0</v>
      </c>
      <c r="Y39" s="30"/>
      <c r="Z39" s="20">
        <f t="shared" ref="Z39:AA39" si="13">SUM(Z36:Z37)</f>
        <v>0</v>
      </c>
      <c r="AA39" s="20">
        <f t="shared" si="13"/>
        <v>0</v>
      </c>
      <c r="AB39" s="30"/>
      <c r="AC39" s="20">
        <f t="shared" ref="AC39:AD39" si="14">SUM(AC36:AC37)</f>
        <v>0</v>
      </c>
      <c r="AD39" s="20">
        <f t="shared" si="14"/>
        <v>0</v>
      </c>
      <c r="AE39" s="18"/>
      <c r="AF39" s="20">
        <f t="shared" ref="AF39:AK39" si="15">SUM(AF36:AF37)</f>
        <v>0</v>
      </c>
      <c r="AG39" s="20">
        <f t="shared" si="15"/>
        <v>0</v>
      </c>
      <c r="AH39" s="20">
        <f t="shared" si="15"/>
        <v>0</v>
      </c>
      <c r="AI39" s="20">
        <f t="shared" si="15"/>
        <v>0</v>
      </c>
      <c r="AJ39" s="20">
        <f t="shared" si="15"/>
        <v>0</v>
      </c>
      <c r="AK39" s="20">
        <f t="shared" si="15"/>
        <v>0</v>
      </c>
      <c r="AL39" s="8"/>
      <c r="AO39" s="20">
        <f t="shared" ref="AO39:AP39" si="16">SUM(AO36:AO37)</f>
        <v>0</v>
      </c>
      <c r="AP39" s="20">
        <f t="shared" si="16"/>
        <v>0</v>
      </c>
      <c r="AR39" s="20">
        <f t="shared" ref="AR39:AS39" si="17">SUM(AR36:AR37)</f>
        <v>0</v>
      </c>
      <c r="AS39" s="20">
        <f t="shared" si="17"/>
        <v>0</v>
      </c>
    </row>
    <row r="40" spans="1:48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8"/>
      <c r="AO40" s="18"/>
      <c r="AP40" s="18"/>
      <c r="AR40" s="18"/>
      <c r="AS40" s="18"/>
    </row>
    <row r="41" spans="1:48" ht="14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8"/>
      <c r="AO41" s="18"/>
      <c r="AP41" s="18"/>
      <c r="AR41" s="18"/>
      <c r="AS41" s="18"/>
    </row>
    <row r="42" spans="1:48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K42" s="17"/>
      <c r="L42" s="17">
        <v>-400000</v>
      </c>
      <c r="M42" s="17">
        <v>-25002</v>
      </c>
      <c r="N42" s="17">
        <v>-279701.41000000003</v>
      </c>
      <c r="P42" s="17">
        <v>-279701.41000000003</v>
      </c>
      <c r="Q42" s="17">
        <v>0</v>
      </c>
      <c r="R42" s="17">
        <v>254699.41000000003</v>
      </c>
      <c r="T42" s="17">
        <v>0</v>
      </c>
      <c r="U42" s="17">
        <v>-1700000</v>
      </c>
      <c r="V42" s="17">
        <v>1300000</v>
      </c>
      <c r="X42" s="17">
        <f t="shared" ref="X42:X43" si="18">R42-W42</f>
        <v>254699.41000000003</v>
      </c>
      <c r="Y42" s="18"/>
      <c r="Z42" s="17">
        <f>'Appendix 1b'!N42</f>
        <v>-279701.41000000003</v>
      </c>
      <c r="AA42" s="17">
        <f>'Appendix 1b'!Q42</f>
        <v>254699.41000000003</v>
      </c>
      <c r="AC42" s="17">
        <f>'Appendix 1c'!N42</f>
        <v>0</v>
      </c>
      <c r="AD42" s="17">
        <f>'Appendix 1c'!P42</f>
        <v>0</v>
      </c>
      <c r="AE42" s="18"/>
      <c r="AF42" s="18">
        <v>-25002</v>
      </c>
      <c r="AG42" s="18">
        <v>0</v>
      </c>
      <c r="AH42" s="18">
        <v>0</v>
      </c>
      <c r="AI42" s="18">
        <v>-400000</v>
      </c>
      <c r="AJ42" s="18">
        <v>0</v>
      </c>
      <c r="AK42" s="18">
        <v>0</v>
      </c>
      <c r="AL42" s="163">
        <f t="shared" ref="AL42:AL43" si="19">SUM(AF42:AH42)/AI42</f>
        <v>6.2505000000000005E-2</v>
      </c>
      <c r="AO42" s="17">
        <f>'Appendix 1c'!N42</f>
        <v>0</v>
      </c>
      <c r="AP42" s="17">
        <f>'Appendix 1c'!P42</f>
        <v>0</v>
      </c>
      <c r="AR42" s="17">
        <f>'Appendix 1b'!N42</f>
        <v>-279701.41000000003</v>
      </c>
      <c r="AS42" s="17">
        <f>'Appendix 1b'!Q42</f>
        <v>254699.41000000003</v>
      </c>
      <c r="AU42" s="17">
        <f t="shared" ref="AU42:AU43" si="20">P42-(AO42+AR42)</f>
        <v>0</v>
      </c>
      <c r="AV42" s="17">
        <f t="shared" ref="AV42:AV43" si="21">R42-(AP42+AS42)</f>
        <v>0</v>
      </c>
    </row>
    <row r="43" spans="1:48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K43" s="17"/>
      <c r="L43" s="17">
        <v>-19045806</v>
      </c>
      <c r="M43" s="17">
        <v>-6808433.75</v>
      </c>
      <c r="N43" s="17">
        <v>-7333010.2000000011</v>
      </c>
      <c r="P43" s="17">
        <v>-7333010.2000000011</v>
      </c>
      <c r="Q43" s="17">
        <v>0</v>
      </c>
      <c r="R43" s="17">
        <v>524576.45000000112</v>
      </c>
      <c r="T43" s="17">
        <v>0</v>
      </c>
      <c r="U43" s="17">
        <v>-19973900.219999999</v>
      </c>
      <c r="V43" s="17">
        <v>928094.21999999881</v>
      </c>
      <c r="X43" s="17">
        <f t="shared" si="18"/>
        <v>524576.45000000112</v>
      </c>
      <c r="Y43" s="18"/>
      <c r="Z43" s="17">
        <f>'Appendix 1b'!N43</f>
        <v>-6227755.5300000012</v>
      </c>
      <c r="AA43" s="17">
        <f>'Appendix 1b'!Q43</f>
        <v>1429501.7800000012</v>
      </c>
      <c r="AC43" s="17">
        <f>'Appendix 1c'!N43</f>
        <v>-1105254.67</v>
      </c>
      <c r="AD43" s="17">
        <f>'Appendix 1c'!P43</f>
        <v>-904925.33000000007</v>
      </c>
      <c r="AE43" s="18"/>
      <c r="AF43" s="18">
        <v>-6808433.75</v>
      </c>
      <c r="AG43" s="18">
        <v>0</v>
      </c>
      <c r="AH43" s="18">
        <v>0</v>
      </c>
      <c r="AI43" s="18">
        <v>-19045806</v>
      </c>
      <c r="AJ43" s="18">
        <v>0</v>
      </c>
      <c r="AK43" s="18">
        <v>0</v>
      </c>
      <c r="AL43" s="163">
        <f t="shared" si="19"/>
        <v>0.35747679830404655</v>
      </c>
      <c r="AO43" s="17">
        <f>'Appendix 1c'!N43</f>
        <v>-1105254.67</v>
      </c>
      <c r="AP43" s="17">
        <f>'Appendix 1c'!P43</f>
        <v>-904925.33000000007</v>
      </c>
      <c r="AR43" s="17">
        <f>'Appendix 1b'!N43</f>
        <v>-6227755.5300000012</v>
      </c>
      <c r="AS43" s="17">
        <f>'Appendix 1b'!Q43</f>
        <v>1429501.7800000012</v>
      </c>
      <c r="AU43" s="17">
        <f t="shared" si="20"/>
        <v>0</v>
      </c>
      <c r="AV43" s="17">
        <f t="shared" si="21"/>
        <v>0</v>
      </c>
    </row>
    <row r="44" spans="1:48">
      <c r="K44" s="17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8"/>
      <c r="AO44" s="18"/>
      <c r="AP44" s="18"/>
      <c r="AR44" s="18"/>
      <c r="AS44" s="18"/>
    </row>
    <row r="45" spans="1:48">
      <c r="J45" s="13"/>
      <c r="K45" s="8"/>
      <c r="L45" s="20">
        <v>-19445806</v>
      </c>
      <c r="M45" s="20">
        <v>-6833435.75</v>
      </c>
      <c r="N45" s="20">
        <v>-7612711.6100000013</v>
      </c>
      <c r="O45" s="20"/>
      <c r="P45" s="20">
        <v>-7612711.6100000013</v>
      </c>
      <c r="Q45" s="20">
        <v>0</v>
      </c>
      <c r="R45" s="20">
        <v>779275.86000000115</v>
      </c>
      <c r="S45" s="18"/>
      <c r="T45" s="20">
        <v>0</v>
      </c>
      <c r="U45" s="20">
        <v>-21673900.219999999</v>
      </c>
      <c r="V45" s="20">
        <v>2228094.2199999988</v>
      </c>
      <c r="W45" s="20">
        <f t="shared" ref="W45" si="22">SUM(W42:W44)</f>
        <v>0</v>
      </c>
      <c r="X45" s="20">
        <f t="shared" ref="X45" si="23">SUM(X42:X44)</f>
        <v>779275.86000000115</v>
      </c>
      <c r="Y45" s="30"/>
      <c r="Z45" s="20">
        <f t="shared" ref="Z45:AA45" si="24">SUM(Z42:Z44)</f>
        <v>-6507456.9400000013</v>
      </c>
      <c r="AA45" s="20">
        <f t="shared" si="24"/>
        <v>1684201.1900000013</v>
      </c>
      <c r="AB45" s="30"/>
      <c r="AC45" s="20">
        <f t="shared" ref="AC45:AD45" si="25">SUM(AC42:AC44)</f>
        <v>-1105254.67</v>
      </c>
      <c r="AD45" s="20">
        <f t="shared" si="25"/>
        <v>-904925.33000000007</v>
      </c>
      <c r="AE45" s="18"/>
      <c r="AF45" s="20">
        <f>SUM(AF42:AF44)</f>
        <v>-6833435.75</v>
      </c>
      <c r="AG45" s="20">
        <f t="shared" ref="AG45:AK45" si="26">SUM(AG42:AG44)</f>
        <v>0</v>
      </c>
      <c r="AH45" s="20">
        <f t="shared" si="26"/>
        <v>0</v>
      </c>
      <c r="AI45" s="20">
        <f t="shared" si="26"/>
        <v>-19445806</v>
      </c>
      <c r="AJ45" s="20">
        <f t="shared" si="26"/>
        <v>0</v>
      </c>
      <c r="AK45" s="20">
        <f t="shared" si="26"/>
        <v>0</v>
      </c>
      <c r="AL45" s="8"/>
      <c r="AO45" s="20">
        <f t="shared" ref="AO45:AP45" si="27">SUM(AO42:AO44)</f>
        <v>-1105254.67</v>
      </c>
      <c r="AP45" s="20">
        <f t="shared" si="27"/>
        <v>-904925.33000000007</v>
      </c>
      <c r="AR45" s="20">
        <f t="shared" ref="AR45:AS45" si="28">SUM(AR42:AR44)</f>
        <v>-6507456.9400000013</v>
      </c>
      <c r="AS45" s="20">
        <f t="shared" si="28"/>
        <v>1684201.1900000013</v>
      </c>
    </row>
    <row r="46" spans="1:48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8"/>
      <c r="AO46" s="18"/>
      <c r="AP46" s="18"/>
      <c r="AR46" s="18"/>
      <c r="AS46" s="18"/>
    </row>
    <row r="47" spans="1:48">
      <c r="I47" s="7">
        <v>17</v>
      </c>
      <c r="J47" s="27" t="s">
        <v>136</v>
      </c>
      <c r="L47" s="26">
        <v>164833957.99000001</v>
      </c>
      <c r="M47" s="26">
        <v>79990612.671000004</v>
      </c>
      <c r="N47" s="26">
        <v>82149942.299999654</v>
      </c>
      <c r="O47" s="26"/>
      <c r="P47" s="26">
        <v>82149942.299999654</v>
      </c>
      <c r="Q47" s="26">
        <v>0</v>
      </c>
      <c r="R47" s="26">
        <v>-2159329.628999644</v>
      </c>
      <c r="S47" s="18"/>
      <c r="T47" s="26">
        <v>16519757.340000002</v>
      </c>
      <c r="U47" s="26">
        <v>161974876.59658331</v>
      </c>
      <c r="V47" s="26">
        <v>2859081.3934166618</v>
      </c>
      <c r="W47" s="26">
        <f t="shared" ref="W47" si="29">W45+W39+W33</f>
        <v>0</v>
      </c>
      <c r="X47" s="26">
        <f t="shared" ref="X47" si="30">X45+X39+X33</f>
        <v>-2159329.628999644</v>
      </c>
      <c r="Y47" s="18"/>
      <c r="Z47" s="26">
        <f t="shared" ref="Z47:AA47" si="31">Z45+Z39+Z33</f>
        <v>79935933.8299997</v>
      </c>
      <c r="AA47" s="26">
        <f t="shared" si="31"/>
        <v>-2654881.1589996433</v>
      </c>
      <c r="AB47" s="18"/>
      <c r="AC47" s="26">
        <f t="shared" ref="AC47:AD47" si="32">AC45+AC39+AC33</f>
        <v>2214008.4699999997</v>
      </c>
      <c r="AD47" s="26">
        <f t="shared" si="32"/>
        <v>495551.53</v>
      </c>
      <c r="AE47" s="18"/>
      <c r="AF47" s="26">
        <f t="shared" ref="AF47:AK47" si="33">AF45+AF39+AF33</f>
        <v>81838447.671000004</v>
      </c>
      <c r="AG47" s="26">
        <f t="shared" si="33"/>
        <v>152165</v>
      </c>
      <c r="AH47" s="26">
        <f t="shared" si="33"/>
        <v>0</v>
      </c>
      <c r="AI47" s="26">
        <f t="shared" si="33"/>
        <v>164831957.99000001</v>
      </c>
      <c r="AJ47" s="26">
        <f t="shared" si="33"/>
        <v>0</v>
      </c>
      <c r="AK47" s="26">
        <f t="shared" si="33"/>
        <v>0</v>
      </c>
      <c r="AL47" s="8"/>
      <c r="AO47" s="26">
        <f t="shared" ref="AO47:AP47" si="34">AO45+AO39+AO33</f>
        <v>2214008.4699999997</v>
      </c>
      <c r="AP47" s="26">
        <f t="shared" si="34"/>
        <v>495551.53</v>
      </c>
      <c r="AR47" s="26">
        <f t="shared" ref="AR47:AS47" si="35">AR45+AR39+AR33</f>
        <v>79935933.8299997</v>
      </c>
      <c r="AS47" s="26">
        <f t="shared" si="35"/>
        <v>-2654881.1589996433</v>
      </c>
    </row>
    <row r="48" spans="1:48">
      <c r="L48" s="18"/>
      <c r="M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8"/>
      <c r="AO48" s="18"/>
      <c r="AP48" s="18"/>
      <c r="AR48" s="18"/>
      <c r="AS48" s="18"/>
    </row>
    <row r="49" spans="1:48" ht="14">
      <c r="J49" s="12" t="s">
        <v>137</v>
      </c>
      <c r="L49" s="18"/>
      <c r="M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8"/>
      <c r="AO49" s="18"/>
      <c r="AP49" s="18"/>
      <c r="AR49" s="18"/>
      <c r="AS49" s="18"/>
    </row>
    <row r="50" spans="1:48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K50" s="17"/>
      <c r="L50" s="17">
        <v>210332</v>
      </c>
      <c r="M50" s="17">
        <v>0</v>
      </c>
      <c r="N50" s="17">
        <v>0</v>
      </c>
      <c r="P50" s="17">
        <v>0</v>
      </c>
      <c r="Q50" s="17">
        <v>0</v>
      </c>
      <c r="R50" s="17">
        <v>0</v>
      </c>
      <c r="T50" s="17">
        <v>0</v>
      </c>
      <c r="U50" s="17">
        <v>210332</v>
      </c>
      <c r="V50" s="17">
        <v>0</v>
      </c>
      <c r="X50" s="17">
        <f t="shared" ref="X50:X51" si="36">R50-W50</f>
        <v>0</v>
      </c>
      <c r="Z50" s="17">
        <f>'Appendix 1b'!N50</f>
        <v>0</v>
      </c>
      <c r="AA50" s="17">
        <f>'Appendix 1b'!Q50</f>
        <v>0</v>
      </c>
      <c r="AC50" s="17">
        <f>'Appendix 1c'!N50</f>
        <v>0</v>
      </c>
      <c r="AD50" s="17">
        <f>'Appendix 1c'!P50</f>
        <v>0</v>
      </c>
      <c r="AF50" s="17">
        <v>0</v>
      </c>
      <c r="AG50" s="17">
        <v>0</v>
      </c>
      <c r="AH50" s="17">
        <v>0</v>
      </c>
      <c r="AI50" s="17">
        <v>210332</v>
      </c>
      <c r="AJ50" s="17">
        <v>0</v>
      </c>
      <c r="AK50" s="17">
        <v>0</v>
      </c>
      <c r="AL50" s="163">
        <f t="shared" ref="AL50:AL51" si="37">SUM(AF50:AH50)/AI50</f>
        <v>0</v>
      </c>
      <c r="AO50" s="17">
        <f>'Appendix 1c'!N50</f>
        <v>0</v>
      </c>
      <c r="AP50" s="17">
        <f>'Appendix 1c'!P50</f>
        <v>0</v>
      </c>
      <c r="AR50" s="17">
        <f>'Appendix 1b'!N50</f>
        <v>0</v>
      </c>
      <c r="AS50" s="17">
        <f>'Appendix 1b'!Q50</f>
        <v>0</v>
      </c>
      <c r="AU50" s="17">
        <f t="shared" ref="AU50:AU51" si="38">P50-(AO50+AR50)</f>
        <v>0</v>
      </c>
      <c r="AV50" s="17">
        <f t="shared" ref="AV50:AV51" si="39">R50-(AP50+AS50)</f>
        <v>0</v>
      </c>
    </row>
    <row r="51" spans="1:48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K51" s="17"/>
      <c r="L51" s="17">
        <v>6150500</v>
      </c>
      <c r="M51" s="17">
        <v>0</v>
      </c>
      <c r="N51" s="17">
        <v>0</v>
      </c>
      <c r="P51" s="17">
        <v>0</v>
      </c>
      <c r="Q51" s="17">
        <v>0</v>
      </c>
      <c r="R51" s="17">
        <v>0</v>
      </c>
      <c r="T51" s="17">
        <v>0</v>
      </c>
      <c r="U51" s="17">
        <v>6150500</v>
      </c>
      <c r="V51" s="17">
        <v>0</v>
      </c>
      <c r="X51" s="17">
        <f t="shared" si="36"/>
        <v>0</v>
      </c>
      <c r="Z51" s="17">
        <f>'Appendix 1b'!N51</f>
        <v>0</v>
      </c>
      <c r="AA51" s="17">
        <f>'Appendix 1b'!Q51</f>
        <v>0</v>
      </c>
      <c r="AC51" s="17">
        <f>'Appendix 1c'!N51</f>
        <v>0</v>
      </c>
      <c r="AD51" s="17">
        <f>'Appendix 1c'!P51</f>
        <v>0</v>
      </c>
      <c r="AF51" s="17">
        <v>0</v>
      </c>
      <c r="AG51" s="17">
        <v>0</v>
      </c>
      <c r="AH51" s="17">
        <v>0</v>
      </c>
      <c r="AI51" s="17">
        <v>6150500</v>
      </c>
      <c r="AJ51" s="17">
        <v>0</v>
      </c>
      <c r="AK51" s="17">
        <v>0</v>
      </c>
      <c r="AL51" s="163">
        <f t="shared" si="37"/>
        <v>0</v>
      </c>
      <c r="AO51" s="17">
        <f>'Appendix 1c'!N51</f>
        <v>0</v>
      </c>
      <c r="AP51" s="17">
        <f>'Appendix 1c'!P51</f>
        <v>0</v>
      </c>
      <c r="AR51" s="17">
        <f>'Appendix 1b'!N51</f>
        <v>0</v>
      </c>
      <c r="AS51" s="17">
        <f>'Appendix 1b'!Q51</f>
        <v>0</v>
      </c>
      <c r="AU51" s="17">
        <f t="shared" si="38"/>
        <v>0</v>
      </c>
      <c r="AV51" s="17">
        <f t="shared" si="39"/>
        <v>0</v>
      </c>
    </row>
    <row r="52" spans="1:48">
      <c r="AL52" s="163"/>
      <c r="AU52" s="17"/>
      <c r="AV52" s="17"/>
    </row>
    <row r="53" spans="1:48" s="8" customFormat="1">
      <c r="J53" s="13" t="s">
        <v>142</v>
      </c>
      <c r="L53" s="20">
        <v>6360832</v>
      </c>
      <c r="M53" s="20">
        <v>0</v>
      </c>
      <c r="N53" s="20">
        <v>0</v>
      </c>
      <c r="O53" s="20"/>
      <c r="P53" s="20">
        <v>0</v>
      </c>
      <c r="Q53" s="20">
        <v>0</v>
      </c>
      <c r="R53" s="20">
        <v>0</v>
      </c>
      <c r="S53" s="18"/>
      <c r="T53" s="20">
        <v>0</v>
      </c>
      <c r="U53" s="20">
        <v>6360832</v>
      </c>
      <c r="V53" s="20">
        <v>0</v>
      </c>
      <c r="W53" s="20">
        <f>SUM(W50:W52)</f>
        <v>0</v>
      </c>
      <c r="X53" s="20">
        <f>SUM(X50:X52)</f>
        <v>0</v>
      </c>
      <c r="Y53" s="30"/>
      <c r="Z53" s="20">
        <f t="shared" ref="Z53:AA53" si="40">SUM(Z50:Z52)</f>
        <v>0</v>
      </c>
      <c r="AA53" s="20">
        <f t="shared" si="40"/>
        <v>0</v>
      </c>
      <c r="AB53" s="30"/>
      <c r="AC53" s="20">
        <f t="shared" ref="AC53:AD53" si="41">SUM(AC50:AC52)</f>
        <v>0</v>
      </c>
      <c r="AD53" s="20">
        <f t="shared" si="41"/>
        <v>0</v>
      </c>
      <c r="AE53" s="18"/>
      <c r="AF53" s="20">
        <f t="shared" ref="AF53:AK53" si="42">SUM(AF50:AF52)</f>
        <v>0</v>
      </c>
      <c r="AG53" s="20">
        <f t="shared" si="42"/>
        <v>0</v>
      </c>
      <c r="AH53" s="20">
        <f t="shared" si="42"/>
        <v>0</v>
      </c>
      <c r="AI53" s="20">
        <f t="shared" si="42"/>
        <v>6360832</v>
      </c>
      <c r="AJ53" s="20">
        <f t="shared" si="42"/>
        <v>0</v>
      </c>
      <c r="AK53" s="20">
        <f t="shared" si="42"/>
        <v>0</v>
      </c>
      <c r="AL53" s="7"/>
      <c r="AO53" s="20">
        <f>SUM(AO50:AO52)</f>
        <v>0</v>
      </c>
      <c r="AP53" s="20">
        <f>SUM(AP50:AP52)</f>
        <v>0</v>
      </c>
      <c r="AR53" s="20">
        <f>SUM(AR50:AR52)</f>
        <v>0</v>
      </c>
      <c r="AS53" s="20">
        <f>SUM(AS50:AS52)</f>
        <v>0</v>
      </c>
    </row>
    <row r="54" spans="1:48" s="8" customFormat="1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30"/>
      <c r="Z54" s="18"/>
      <c r="AA54" s="18"/>
      <c r="AB54" s="30"/>
      <c r="AC54" s="18"/>
      <c r="AD54" s="18"/>
      <c r="AE54" s="18"/>
      <c r="AF54" s="18"/>
      <c r="AG54" s="18"/>
      <c r="AH54" s="18"/>
      <c r="AI54" s="18"/>
      <c r="AJ54" s="18"/>
      <c r="AK54" s="18"/>
      <c r="AL54" s="7"/>
      <c r="AO54" s="18"/>
      <c r="AP54" s="18"/>
      <c r="AR54" s="18"/>
      <c r="AS54" s="18"/>
    </row>
    <row r="55" spans="1:48" s="8" customFormat="1">
      <c r="I55" s="7">
        <v>20</v>
      </c>
      <c r="J55" s="27" t="s">
        <v>143</v>
      </c>
      <c r="K55" s="7"/>
      <c r="L55" s="26">
        <v>171194789.99000001</v>
      </c>
      <c r="M55" s="26">
        <v>79990612.671000004</v>
      </c>
      <c r="N55" s="26">
        <v>82149942.299999654</v>
      </c>
      <c r="O55" s="26"/>
      <c r="P55" s="26">
        <v>82149942.299999654</v>
      </c>
      <c r="Q55" s="26">
        <v>0</v>
      </c>
      <c r="R55" s="26">
        <v>-2159329.628999644</v>
      </c>
      <c r="S55" s="18"/>
      <c r="T55" s="26">
        <v>16519757.340000002</v>
      </c>
      <c r="U55" s="26">
        <v>168335708.59658331</v>
      </c>
      <c r="V55" s="26">
        <v>2859081.3934166618</v>
      </c>
      <c r="W55" s="26">
        <f>W47+W53</f>
        <v>0</v>
      </c>
      <c r="X55" s="26">
        <f>X47+X53</f>
        <v>-2159329.628999644</v>
      </c>
      <c r="Y55" s="18"/>
      <c r="Z55" s="26">
        <f t="shared" ref="Z55:AA55" si="43">Z47+Z53</f>
        <v>79935933.8299997</v>
      </c>
      <c r="AA55" s="26">
        <f t="shared" si="43"/>
        <v>-2654881.1589996433</v>
      </c>
      <c r="AB55" s="18"/>
      <c r="AC55" s="26">
        <f t="shared" ref="AC55:AD55" si="44">AC47+AC53</f>
        <v>2214008.4699999997</v>
      </c>
      <c r="AD55" s="26">
        <f t="shared" si="44"/>
        <v>495551.53</v>
      </c>
      <c r="AE55" s="18"/>
      <c r="AF55" s="26">
        <f t="shared" ref="AF55:AK55" si="45">AF47+AF53</f>
        <v>81838447.671000004</v>
      </c>
      <c r="AG55" s="26">
        <f t="shared" si="45"/>
        <v>152165</v>
      </c>
      <c r="AH55" s="26">
        <f t="shared" si="45"/>
        <v>0</v>
      </c>
      <c r="AI55" s="26">
        <f t="shared" si="45"/>
        <v>171192789.99000001</v>
      </c>
      <c r="AJ55" s="26">
        <f t="shared" si="45"/>
        <v>0</v>
      </c>
      <c r="AK55" s="26">
        <f t="shared" si="45"/>
        <v>0</v>
      </c>
      <c r="AL55" s="7"/>
      <c r="AO55" s="26">
        <f>AO47+AO53</f>
        <v>2214008.4699999997</v>
      </c>
      <c r="AP55" s="26">
        <f>AP47+AP53</f>
        <v>495551.53</v>
      </c>
      <c r="AR55" s="26">
        <f>AR47+AR53</f>
        <v>79935933.8299997</v>
      </c>
      <c r="AS55" s="26">
        <f>AS47+AS53</f>
        <v>-2654881.1589996433</v>
      </c>
    </row>
    <row r="57" spans="1:48">
      <c r="I57" s="7">
        <v>21</v>
      </c>
      <c r="J57" s="8" t="s">
        <v>144</v>
      </c>
    </row>
    <row r="59" spans="1:48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v>-25877481</v>
      </c>
      <c r="M59" s="17">
        <v>-13922965</v>
      </c>
      <c r="N59" s="17">
        <v>-13934018</v>
      </c>
      <c r="P59" s="17">
        <v>-13934018</v>
      </c>
      <c r="Q59" s="17">
        <v>0</v>
      </c>
      <c r="R59" s="17">
        <v>11053</v>
      </c>
      <c r="T59" s="17">
        <v>0</v>
      </c>
      <c r="U59" s="17">
        <v>-25877481</v>
      </c>
      <c r="V59" s="17">
        <v>0</v>
      </c>
      <c r="X59" s="17">
        <f t="shared" ref="X59" si="46">R59-W59</f>
        <v>11053</v>
      </c>
      <c r="Z59" s="17">
        <f>'Appendix 1b'!N60</f>
        <v>-102984</v>
      </c>
      <c r="AA59" s="17">
        <f>'Appendix 1b'!Q60</f>
        <v>-11206.384999999995</v>
      </c>
      <c r="AC59" s="17">
        <f>'Appendix 1c'!N60</f>
        <v>0</v>
      </c>
      <c r="AD59" s="17">
        <f>'Appendix 1c'!P60</f>
        <v>0</v>
      </c>
      <c r="AF59" s="17">
        <v>-13922965</v>
      </c>
      <c r="AG59" s="17">
        <v>0</v>
      </c>
      <c r="AH59" s="17">
        <v>0</v>
      </c>
      <c r="AI59" s="17">
        <v>-25877481</v>
      </c>
      <c r="AJ59" s="17">
        <v>0</v>
      </c>
      <c r="AK59" s="17">
        <v>0</v>
      </c>
      <c r="AL59" s="163">
        <f t="shared" ref="AL59" si="47">SUM(AF59:AH59)/AI59</f>
        <v>0.53803401498005154</v>
      </c>
      <c r="AO59" s="17">
        <f>'Appendix 1c'!N60</f>
        <v>0</v>
      </c>
      <c r="AP59" s="17">
        <f>'Appendix 1c'!P60</f>
        <v>0</v>
      </c>
      <c r="AR59" s="17">
        <f>'Appendix 1b'!N60</f>
        <v>-102984</v>
      </c>
      <c r="AS59" s="17">
        <f>'Appendix 1b'!Q60</f>
        <v>-11206.384999999995</v>
      </c>
      <c r="AU59" s="17">
        <f t="shared" ref="AU59" si="48">P59-(AO59+AR59)</f>
        <v>-13831034</v>
      </c>
      <c r="AV59" s="17">
        <f t="shared" ref="AV59" si="49">R59-(AP59+AS59)</f>
        <v>22259.384999999995</v>
      </c>
    </row>
    <row r="60" spans="1:48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K60" s="17"/>
      <c r="L60" s="17">
        <v>-191241</v>
      </c>
      <c r="M60" s="17">
        <v>-114190.38499999999</v>
      </c>
      <c r="N60" s="17">
        <v>-102984</v>
      </c>
      <c r="P60" s="17">
        <v>-102984</v>
      </c>
      <c r="Q60" s="17">
        <v>0</v>
      </c>
      <c r="R60" s="17">
        <v>-11206.384999999995</v>
      </c>
      <c r="T60" s="17">
        <v>0</v>
      </c>
      <c r="U60" s="17">
        <v>-191241</v>
      </c>
      <c r="V60" s="17">
        <v>0</v>
      </c>
      <c r="X60" s="17">
        <f t="shared" ref="X60:X65" si="50">R60-W60</f>
        <v>-11206.384999999995</v>
      </c>
      <c r="Z60" s="17">
        <f>'Appendix 1b'!N60</f>
        <v>-102984</v>
      </c>
      <c r="AA60" s="17">
        <f>'Appendix 1b'!Q60</f>
        <v>-11206.384999999995</v>
      </c>
      <c r="AC60" s="17">
        <f>'Appendix 1c'!N60</f>
        <v>0</v>
      </c>
      <c r="AD60" s="17">
        <f>'Appendix 1c'!P60</f>
        <v>0</v>
      </c>
      <c r="AF60" s="17">
        <v>-114190.38499999999</v>
      </c>
      <c r="AG60" s="17">
        <v>0</v>
      </c>
      <c r="AH60" s="17">
        <v>0</v>
      </c>
      <c r="AI60" s="17">
        <v>-191241</v>
      </c>
      <c r="AJ60" s="17">
        <v>0</v>
      </c>
      <c r="AK60" s="17">
        <v>0</v>
      </c>
      <c r="AL60" s="163">
        <f t="shared" ref="AL60:AL65" si="51">SUM(AF60:AH60)/AI60</f>
        <v>0.59710200741472796</v>
      </c>
      <c r="AO60" s="17">
        <f>'Appendix 1c'!N60</f>
        <v>0</v>
      </c>
      <c r="AP60" s="17">
        <f>'Appendix 1c'!P60</f>
        <v>0</v>
      </c>
      <c r="AR60" s="17">
        <f>'Appendix 1b'!N60</f>
        <v>-102984</v>
      </c>
      <c r="AS60" s="17">
        <f>'Appendix 1b'!Q60</f>
        <v>-11206.384999999995</v>
      </c>
      <c r="AU60" s="17">
        <f t="shared" ref="AU60:AU65" si="52">P60-(AO60+AR60)</f>
        <v>0</v>
      </c>
      <c r="AV60" s="17">
        <f t="shared" ref="AV60:AV65" si="53">R60-(AP60+AS60)</f>
        <v>0</v>
      </c>
    </row>
    <row r="61" spans="1:48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K61" s="17"/>
      <c r="L61" s="17">
        <v>-62519988</v>
      </c>
      <c r="M61" s="17">
        <v>-31259994</v>
      </c>
      <c r="N61" s="17">
        <v>-36801177.679999992</v>
      </c>
      <c r="P61" s="17">
        <v>-36801177.679999992</v>
      </c>
      <c r="Q61" s="17">
        <v>0</v>
      </c>
      <c r="R61" s="17">
        <v>5541183.6799999923</v>
      </c>
      <c r="T61" s="17">
        <v>0</v>
      </c>
      <c r="U61" s="17">
        <v>-62519988</v>
      </c>
      <c r="V61" s="17">
        <v>0</v>
      </c>
      <c r="X61" s="17">
        <f t="shared" si="50"/>
        <v>5541183.6799999923</v>
      </c>
      <c r="Z61" s="17">
        <f>'Appendix 1b'!N61</f>
        <v>-36801177.679999992</v>
      </c>
      <c r="AA61" s="17">
        <f>'Appendix 1b'!Q61</f>
        <v>21171180.679999992</v>
      </c>
      <c r="AC61" s="17">
        <f>'Appendix 1c'!N61</f>
        <v>0</v>
      </c>
      <c r="AD61" s="17">
        <f>'Appendix 1c'!P61</f>
        <v>0</v>
      </c>
      <c r="AF61" s="17">
        <v>-36691229</v>
      </c>
      <c r="AG61" s="17">
        <v>0</v>
      </c>
      <c r="AH61" s="17">
        <v>0</v>
      </c>
      <c r="AI61" s="17">
        <v>-62519988</v>
      </c>
      <c r="AJ61" s="17">
        <v>0</v>
      </c>
      <c r="AK61" s="17">
        <v>0</v>
      </c>
      <c r="AL61" s="163">
        <f t="shared" si="51"/>
        <v>0.58687197764657284</v>
      </c>
      <c r="AO61" s="17">
        <f>'Appendix 1c'!N61</f>
        <v>0</v>
      </c>
      <c r="AP61" s="17">
        <f>'Appendix 1c'!P61</f>
        <v>0</v>
      </c>
      <c r="AR61" s="17">
        <f>'Appendix 1b'!N61</f>
        <v>-36801177.679999992</v>
      </c>
      <c r="AS61" s="17">
        <f>'Appendix 1b'!Q61</f>
        <v>21171180.679999992</v>
      </c>
      <c r="AU61" s="17">
        <f t="shared" si="52"/>
        <v>0</v>
      </c>
      <c r="AV61" s="17">
        <f t="shared" si="53"/>
        <v>-15629997</v>
      </c>
    </row>
    <row r="62" spans="1:48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K62" s="17"/>
      <c r="L62" s="17">
        <v>-72998181</v>
      </c>
      <c r="M62" s="17">
        <v>-36499090.5</v>
      </c>
      <c r="N62" s="17">
        <v>-36499086</v>
      </c>
      <c r="P62" s="17">
        <v>-36499086</v>
      </c>
      <c r="Q62" s="17">
        <v>0</v>
      </c>
      <c r="R62" s="17">
        <v>-4.5</v>
      </c>
      <c r="T62" s="17">
        <v>0</v>
      </c>
      <c r="U62" s="17">
        <v>-72998181</v>
      </c>
      <c r="V62" s="17">
        <v>0</v>
      </c>
      <c r="X62" s="17">
        <f t="shared" si="50"/>
        <v>-4.5</v>
      </c>
      <c r="Z62" s="17">
        <f>'Appendix 1b'!N62</f>
        <v>-36499086</v>
      </c>
      <c r="AA62" s="17">
        <f>'Appendix 1b'!Q62</f>
        <v>19461308</v>
      </c>
      <c r="AC62" s="17">
        <f>'Appendix 1c'!N62</f>
        <v>0</v>
      </c>
      <c r="AD62" s="17">
        <f>'Appendix 1c'!P62</f>
        <v>-1211767.25</v>
      </c>
      <c r="AF62" s="17">
        <v>-36499092</v>
      </c>
      <c r="AG62" s="17">
        <v>0</v>
      </c>
      <c r="AH62" s="17">
        <v>0</v>
      </c>
      <c r="AI62" s="17">
        <v>-72998181</v>
      </c>
      <c r="AJ62" s="17">
        <v>0</v>
      </c>
      <c r="AK62" s="17">
        <v>0</v>
      </c>
      <c r="AL62" s="163">
        <f t="shared" si="51"/>
        <v>0.50000002054845727</v>
      </c>
      <c r="AO62" s="17">
        <f>'Appendix 1c'!N62</f>
        <v>0</v>
      </c>
      <c r="AP62" s="17">
        <f>'Appendix 1c'!P62</f>
        <v>-1211767.25</v>
      </c>
      <c r="AR62" s="17">
        <f>'Appendix 1b'!N62</f>
        <v>-36499086</v>
      </c>
      <c r="AS62" s="17">
        <f>'Appendix 1b'!Q62</f>
        <v>19461308</v>
      </c>
      <c r="AU62" s="17">
        <f t="shared" si="52"/>
        <v>0</v>
      </c>
      <c r="AV62" s="17">
        <f t="shared" si="53"/>
        <v>-18249545.25</v>
      </c>
    </row>
    <row r="63" spans="1:48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K63" s="17"/>
      <c r="L63" s="17">
        <v>0</v>
      </c>
      <c r="M63" s="17">
        <v>0</v>
      </c>
      <c r="N63" s="17">
        <v>0</v>
      </c>
      <c r="P63" s="17">
        <v>0</v>
      </c>
      <c r="Q63" s="17">
        <v>0</v>
      </c>
      <c r="R63" s="17">
        <v>0</v>
      </c>
      <c r="T63" s="17">
        <v>0</v>
      </c>
      <c r="U63" s="17">
        <v>0</v>
      </c>
      <c r="V63" s="17">
        <v>0</v>
      </c>
      <c r="X63" s="17">
        <f t="shared" si="50"/>
        <v>0</v>
      </c>
      <c r="Z63" s="17">
        <f>'Appendix 1b'!N63</f>
        <v>0</v>
      </c>
      <c r="AA63" s="17">
        <f>'Appendix 1b'!Q63</f>
        <v>0</v>
      </c>
      <c r="AC63" s="17">
        <f>'Appendix 1c'!N63</f>
        <v>0</v>
      </c>
      <c r="AD63" s="17">
        <f>'Appendix 1c'!P63</f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63" t="e">
        <f t="shared" si="51"/>
        <v>#DIV/0!</v>
      </c>
      <c r="AO63" s="17">
        <f>'Appendix 1c'!N63</f>
        <v>0</v>
      </c>
      <c r="AP63" s="17">
        <f>'Appendix 1c'!P63</f>
        <v>0</v>
      </c>
      <c r="AR63" s="17">
        <f>'Appendix 1b'!N63</f>
        <v>0</v>
      </c>
      <c r="AS63" s="17">
        <f>'Appendix 1b'!Q63</f>
        <v>0</v>
      </c>
      <c r="AU63" s="17">
        <f t="shared" si="52"/>
        <v>0</v>
      </c>
      <c r="AV63" s="17">
        <f t="shared" si="53"/>
        <v>0</v>
      </c>
    </row>
    <row r="64" spans="1:48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K64" s="17"/>
      <c r="L64" s="17">
        <v>0</v>
      </c>
      <c r="M64" s="17">
        <v>0</v>
      </c>
      <c r="N64" s="17">
        <v>0</v>
      </c>
      <c r="P64" s="17">
        <v>0</v>
      </c>
      <c r="Q64" s="17">
        <v>0</v>
      </c>
      <c r="R64" s="17">
        <v>0</v>
      </c>
      <c r="T64" s="17">
        <v>0</v>
      </c>
      <c r="U64" s="17">
        <v>0</v>
      </c>
      <c r="V64" s="17">
        <v>0</v>
      </c>
      <c r="X64" s="17">
        <f t="shared" si="50"/>
        <v>0</v>
      </c>
      <c r="Z64" s="17">
        <f>'Appendix 1b'!N64</f>
        <v>0</v>
      </c>
      <c r="AA64" s="17">
        <f>'Appendix 1b'!Q64</f>
        <v>0</v>
      </c>
      <c r="AC64" s="17">
        <f>'Appendix 1c'!N64</f>
        <v>0</v>
      </c>
      <c r="AD64" s="17">
        <f>'Appendix 1c'!P64</f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63" t="e">
        <f t="shared" si="51"/>
        <v>#DIV/0!</v>
      </c>
      <c r="AO64" s="17">
        <f>'Appendix 1c'!N64</f>
        <v>0</v>
      </c>
      <c r="AP64" s="17">
        <f>'Appendix 1c'!P64</f>
        <v>0</v>
      </c>
      <c r="AR64" s="17">
        <f>'Appendix 1b'!N64</f>
        <v>0</v>
      </c>
      <c r="AS64" s="17">
        <f>'Appendix 1b'!Q64</f>
        <v>0</v>
      </c>
      <c r="AU64" s="17">
        <f t="shared" si="52"/>
        <v>0</v>
      </c>
      <c r="AV64" s="17">
        <f t="shared" si="53"/>
        <v>0</v>
      </c>
    </row>
    <row r="65" spans="1:50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K65" s="17"/>
      <c r="L65" s="17">
        <v>-9607899</v>
      </c>
      <c r="M65" s="17">
        <v>0</v>
      </c>
      <c r="N65" s="17">
        <v>0</v>
      </c>
      <c r="P65" s="17">
        <v>0</v>
      </c>
      <c r="Q65" s="17">
        <v>0</v>
      </c>
      <c r="R65" s="17">
        <v>0</v>
      </c>
      <c r="T65" s="17">
        <v>0</v>
      </c>
      <c r="U65" s="17">
        <v>-9607899</v>
      </c>
      <c r="V65" s="17">
        <v>0</v>
      </c>
      <c r="X65" s="17">
        <f t="shared" si="50"/>
        <v>0</v>
      </c>
      <c r="Z65" s="17">
        <f>'Appendix 1b'!N65</f>
        <v>0</v>
      </c>
      <c r="AA65" s="17">
        <f>'Appendix 1b'!Q65</f>
        <v>0</v>
      </c>
      <c r="AC65" s="17">
        <f>'Appendix 1c'!N65</f>
        <v>0</v>
      </c>
      <c r="AD65" s="17">
        <f>'Appendix 1c'!P65</f>
        <v>0</v>
      </c>
      <c r="AF65" s="17">
        <v>0</v>
      </c>
      <c r="AG65" s="17">
        <v>0</v>
      </c>
      <c r="AH65" s="17">
        <v>0</v>
      </c>
      <c r="AI65" s="17">
        <v>-9607899</v>
      </c>
      <c r="AJ65" s="17">
        <v>0</v>
      </c>
      <c r="AK65" s="17">
        <v>0</v>
      </c>
      <c r="AL65" s="163">
        <f t="shared" si="51"/>
        <v>0</v>
      </c>
      <c r="AO65" s="17">
        <f>'Appendix 1c'!N65</f>
        <v>0</v>
      </c>
      <c r="AP65" s="17">
        <f>'Appendix 1c'!P65</f>
        <v>0</v>
      </c>
      <c r="AR65" s="17">
        <f>'Appendix 1b'!N65</f>
        <v>0</v>
      </c>
      <c r="AS65" s="17">
        <f>'Appendix 1b'!Q65</f>
        <v>0</v>
      </c>
      <c r="AU65" s="17">
        <f t="shared" si="52"/>
        <v>0</v>
      </c>
      <c r="AV65" s="17">
        <f t="shared" si="53"/>
        <v>0</v>
      </c>
    </row>
    <row r="66" spans="1:50" ht="48" customHeight="1">
      <c r="K66" s="17"/>
      <c r="AL66" s="163"/>
      <c r="AU66" s="17"/>
      <c r="AV66" s="17"/>
    </row>
    <row r="67" spans="1:50" s="8" customFormat="1" ht="48" customHeight="1">
      <c r="J67" s="13" t="s">
        <v>154</v>
      </c>
      <c r="L67" s="20">
        <v>-171194790</v>
      </c>
      <c r="M67" s="20">
        <v>-81796239.88499999</v>
      </c>
      <c r="N67" s="20">
        <v>-87337265.679999992</v>
      </c>
      <c r="O67" s="20"/>
      <c r="P67" s="20">
        <v>-87337265.679999992</v>
      </c>
      <c r="Q67" s="20">
        <v>0</v>
      </c>
      <c r="R67" s="20">
        <v>5541025.7949999925</v>
      </c>
      <c r="S67" s="20"/>
      <c r="T67" s="20">
        <v>0</v>
      </c>
      <c r="U67" s="20">
        <v>-171194790</v>
      </c>
      <c r="V67" s="20">
        <v>0</v>
      </c>
      <c r="W67" s="20">
        <f t="shared" ref="W67:AA67" si="54">SUM(W59:W66)</f>
        <v>0</v>
      </c>
      <c r="X67" s="20">
        <f t="shared" si="54"/>
        <v>5541025.7949999925</v>
      </c>
      <c r="Y67" s="18">
        <f t="shared" si="54"/>
        <v>0</v>
      </c>
      <c r="Z67" s="20">
        <f t="shared" si="54"/>
        <v>-73506231.679999992</v>
      </c>
      <c r="AA67" s="20">
        <f t="shared" si="54"/>
        <v>40610075.909999996</v>
      </c>
      <c r="AB67" s="18"/>
      <c r="AC67" s="20">
        <f>SUM(AC59:AC66)</f>
        <v>0</v>
      </c>
      <c r="AD67" s="20">
        <f>SUM(AD59:AD66)</f>
        <v>-1211767.25</v>
      </c>
      <c r="AE67" s="20"/>
      <c r="AF67" s="20">
        <f t="shared" ref="AF67:AK67" si="55">SUM(AF59:AF66)</f>
        <v>-87227476.38499999</v>
      </c>
      <c r="AG67" s="20">
        <f t="shared" si="55"/>
        <v>0</v>
      </c>
      <c r="AH67" s="20">
        <f t="shared" si="55"/>
        <v>0</v>
      </c>
      <c r="AI67" s="20">
        <f t="shared" si="55"/>
        <v>-171194790</v>
      </c>
      <c r="AJ67" s="20">
        <f t="shared" si="55"/>
        <v>0</v>
      </c>
      <c r="AK67" s="20">
        <f t="shared" si="55"/>
        <v>0</v>
      </c>
      <c r="AL67" s="7"/>
      <c r="AO67" s="20">
        <f>SUM(AO59:AO66)</f>
        <v>0</v>
      </c>
      <c r="AP67" s="20">
        <f>SUM(AP59:AP66)</f>
        <v>-1211767.25</v>
      </c>
      <c r="AR67" s="20">
        <f>SUM(AR59:AR66)</f>
        <v>-73506231.679999992</v>
      </c>
      <c r="AS67" s="20">
        <f>SUM(AS59:AS66)</f>
        <v>40610075.909999996</v>
      </c>
    </row>
    <row r="68" spans="1:50" ht="48" customHeight="1">
      <c r="AI68" s="17">
        <v>0</v>
      </c>
    </row>
    <row r="69" spans="1:50" ht="15.5">
      <c r="J69" s="23" t="s">
        <v>155</v>
      </c>
      <c r="K69" s="35"/>
      <c r="L69" s="25">
        <v>-9.9999904632568359E-3</v>
      </c>
      <c r="M69" s="25">
        <v>-1805627.2139999866</v>
      </c>
      <c r="N69" s="25">
        <v>-5187323.380000338</v>
      </c>
      <c r="O69" s="25"/>
      <c r="P69" s="25">
        <v>-5187323.380000338</v>
      </c>
      <c r="Q69" s="25">
        <v>0</v>
      </c>
      <c r="R69" s="25">
        <v>3381696.1660003485</v>
      </c>
      <c r="S69" s="25"/>
      <c r="T69" s="25">
        <v>16519757.340000002</v>
      </c>
      <c r="U69" s="25">
        <v>-2859081.4034166932</v>
      </c>
      <c r="V69" s="25">
        <v>2859081.3934166618</v>
      </c>
      <c r="W69" s="25">
        <f>W67+W55</f>
        <v>0</v>
      </c>
      <c r="X69" s="25">
        <f>X67+X55</f>
        <v>3381696.1660003485</v>
      </c>
      <c r="Y69" s="18"/>
      <c r="Z69" s="25">
        <f>Z67+Z55</f>
        <v>6429702.1499997079</v>
      </c>
      <c r="AA69" s="25">
        <f>AA67+AA55</f>
        <v>37955194.751000352</v>
      </c>
      <c r="AB69" s="18"/>
      <c r="AC69" s="25">
        <f>AC67+AC55</f>
        <v>2214008.4699999997</v>
      </c>
      <c r="AD69" s="25">
        <f>AD67+AD55</f>
        <v>-716215.72</v>
      </c>
      <c r="AE69" s="25"/>
      <c r="AF69" s="25">
        <f t="shared" ref="AF69:AK69" si="56">AF67+AF55</f>
        <v>-5389028.7139999866</v>
      </c>
      <c r="AG69" s="25">
        <f t="shared" si="56"/>
        <v>152165</v>
      </c>
      <c r="AH69" s="25">
        <f t="shared" si="56"/>
        <v>0</v>
      </c>
      <c r="AI69" s="25">
        <f t="shared" si="56"/>
        <v>-2000.0099999904633</v>
      </c>
      <c r="AJ69" s="25">
        <f t="shared" si="56"/>
        <v>0</v>
      </c>
      <c r="AK69" s="25">
        <f t="shared" si="56"/>
        <v>0</v>
      </c>
      <c r="AO69" s="25">
        <f>AO67+AO55</f>
        <v>2214008.4699999997</v>
      </c>
      <c r="AP69" s="25">
        <f>AP67+AP55</f>
        <v>-716215.72</v>
      </c>
      <c r="AR69" s="25">
        <f>AR67+AR55</f>
        <v>6429702.1499997079</v>
      </c>
      <c r="AS69" s="25">
        <f>AS67+AS55</f>
        <v>37955194.751000352</v>
      </c>
    </row>
    <row r="71" spans="1:50" ht="14.5" hidden="1">
      <c r="O71" s="31"/>
      <c r="P71" s="31"/>
      <c r="R71" s="17">
        <v>0</v>
      </c>
      <c r="U71" s="17">
        <v>-2859081.4034166932</v>
      </c>
      <c r="V71" s="17">
        <v>857082.39341666177</v>
      </c>
      <c r="W71" s="17">
        <f>W69-'[7]Income &amp; Expenditure Exc MI&amp;T'!$T$457</f>
        <v>6752190</v>
      </c>
      <c r="AO71" s="17">
        <f>'Appendix 1b'!AN69+'Appendix 1c'!AM69</f>
        <v>0</v>
      </c>
      <c r="AP71" s="17">
        <f>'Appendix 1b'!AO69+'Appendix 1c'!AN69</f>
        <v>0</v>
      </c>
      <c r="AR71" s="17">
        <f>'Appendix 1b'!AQ69+'Appendix 1c'!AP69</f>
        <v>0</v>
      </c>
      <c r="AS71" s="17">
        <f>'Appendix 1b'!AR69+'Appendix 1c'!AQ69</f>
        <v>0</v>
      </c>
    </row>
    <row r="72" spans="1:50" hidden="1">
      <c r="D72" s="161"/>
      <c r="K72" s="17"/>
      <c r="O72" s="276"/>
      <c r="AL72" s="163"/>
      <c r="AN72" s="8"/>
      <c r="AU72" s="17"/>
      <c r="AV72" s="17"/>
      <c r="AX72" s="17"/>
    </row>
    <row r="73" spans="1:50" hidden="1">
      <c r="D73" s="161"/>
      <c r="K73" s="17"/>
      <c r="O73" s="276"/>
      <c r="AL73" s="163"/>
      <c r="AN73" s="8"/>
      <c r="AU73" s="17"/>
      <c r="AV73" s="17"/>
      <c r="AX73" s="17"/>
    </row>
    <row r="74" spans="1:50" hidden="1">
      <c r="A74" s="7" t="s">
        <v>100</v>
      </c>
      <c r="D74" s="7">
        <v>10314</v>
      </c>
      <c r="E74" s="7" t="s">
        <v>102</v>
      </c>
      <c r="I74" s="7">
        <v>1</v>
      </c>
      <c r="J74" s="8" t="s">
        <v>156</v>
      </c>
      <c r="K74" s="17"/>
      <c r="L74" s="17">
        <v>0</v>
      </c>
      <c r="M74" s="17">
        <v>0</v>
      </c>
      <c r="N74" s="17">
        <v>24306.959999999999</v>
      </c>
      <c r="P74" s="17">
        <v>24306.959999999999</v>
      </c>
      <c r="Q74" s="17">
        <v>0</v>
      </c>
      <c r="R74" s="17">
        <v>-24306.959999999999</v>
      </c>
      <c r="T74" s="17">
        <v>160901.79</v>
      </c>
      <c r="U74" s="17">
        <v>0</v>
      </c>
      <c r="V74" s="17">
        <v>0</v>
      </c>
      <c r="X74" s="17">
        <f t="shared" ref="X74" si="57">R74-W74</f>
        <v>-24306.959999999999</v>
      </c>
      <c r="Z74" s="17">
        <f>'Appendix 1b'!N74</f>
        <v>0</v>
      </c>
      <c r="AA74" s="17">
        <f>'Appendix 1b'!Q74</f>
        <v>0</v>
      </c>
      <c r="AC74" s="17">
        <f>'Appendix 1c'!N74</f>
        <v>0</v>
      </c>
      <c r="AD74" s="17">
        <f>'Appendix 1c'!P74</f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63" t="e">
        <f t="shared" ref="AL74" si="58">SUM(AF74:AH74)/AI74</f>
        <v>#DIV/0!</v>
      </c>
      <c r="AO74" s="17">
        <f>'Appendix 1c'!N74</f>
        <v>0</v>
      </c>
      <c r="AP74" s="17">
        <f>'Appendix 1c'!P74</f>
        <v>0</v>
      </c>
      <c r="AR74" s="17">
        <f>'Appendix 1b'!N74</f>
        <v>0</v>
      </c>
      <c r="AS74" s="17">
        <f>'Appendix 1b'!Q74</f>
        <v>0</v>
      </c>
      <c r="AU74" s="17">
        <f t="shared" ref="AU74" si="59">P74-(AO74+AR74)</f>
        <v>24306.959999999999</v>
      </c>
      <c r="AV74" s="17">
        <f t="shared" ref="AV74" si="60">R74-(AP74+AS74)</f>
        <v>-24306.959999999999</v>
      </c>
    </row>
    <row r="75" spans="1:50" hidden="1">
      <c r="D75" s="161"/>
      <c r="K75" s="17"/>
      <c r="O75" s="276"/>
      <c r="AL75" s="163"/>
      <c r="AN75" s="8"/>
      <c r="AU75" s="17"/>
      <c r="AV75" s="17"/>
      <c r="AX75" s="17"/>
    </row>
    <row r="76" spans="1:50" hidden="1">
      <c r="D76" s="161"/>
      <c r="K76" s="17"/>
      <c r="O76" s="276"/>
      <c r="AL76" s="163"/>
      <c r="AN76" s="8"/>
      <c r="AU76" s="17"/>
      <c r="AV76" s="17"/>
      <c r="AX76" s="17"/>
    </row>
    <row r="77" spans="1:50">
      <c r="D77" s="161"/>
      <c r="K77" s="17"/>
      <c r="O77" s="276"/>
      <c r="AL77" s="163"/>
      <c r="AN77" s="8"/>
      <c r="AU77" s="17"/>
      <c r="AV77" s="17"/>
      <c r="AX77" s="17"/>
    </row>
    <row r="78" spans="1:50">
      <c r="D78" s="161"/>
      <c r="K78" s="17"/>
      <c r="O78" s="276"/>
      <c r="AL78" s="163"/>
      <c r="AN78" s="8"/>
      <c r="AU78" s="17"/>
      <c r="AV78" s="17"/>
      <c r="AX78" s="17"/>
    </row>
    <row r="79" spans="1:50">
      <c r="D79" s="161"/>
      <c r="K79" s="17"/>
      <c r="O79" s="276"/>
      <c r="AL79" s="163"/>
      <c r="AN79" s="8"/>
      <c r="AU79" s="17"/>
      <c r="AV79" s="17"/>
      <c r="AX79" s="17"/>
    </row>
    <row r="80" spans="1:50">
      <c r="D80" s="161"/>
      <c r="K80" s="17"/>
      <c r="O80" s="276"/>
      <c r="AL80" s="163"/>
      <c r="AN80" s="8"/>
      <c r="AU80" s="17"/>
      <c r="AV80" s="17"/>
      <c r="AX80" s="17"/>
    </row>
    <row r="81" spans="4:50">
      <c r="D81" s="161"/>
      <c r="K81" s="17"/>
      <c r="O81" s="276"/>
      <c r="AL81" s="163"/>
      <c r="AN81" s="8"/>
      <c r="AU81" s="17"/>
      <c r="AV81" s="17"/>
      <c r="AX81" s="17"/>
    </row>
    <row r="82" spans="4:50">
      <c r="D82" s="161"/>
      <c r="K82" s="17"/>
      <c r="O82" s="276"/>
      <c r="AL82" s="163"/>
      <c r="AN82" s="8"/>
      <c r="AU82" s="17"/>
      <c r="AV82" s="17"/>
      <c r="AX82" s="17"/>
    </row>
    <row r="83" spans="4:50">
      <c r="D83" s="161"/>
      <c r="K83" s="17"/>
      <c r="O83" s="276"/>
      <c r="AL83" s="163"/>
      <c r="AN83" s="8"/>
      <c r="AU83" s="17"/>
      <c r="AV83" s="17"/>
      <c r="AX83" s="17"/>
    </row>
    <row r="84" spans="4:50">
      <c r="D84" s="161"/>
      <c r="K84" s="17"/>
      <c r="O84" s="276"/>
      <c r="AL84" s="163"/>
      <c r="AN84" s="8"/>
      <c r="AU84" s="17"/>
      <c r="AV84" s="17"/>
      <c r="AX84" s="17"/>
    </row>
    <row r="85" spans="4:50">
      <c r="D85" s="161"/>
      <c r="K85" s="17"/>
      <c r="O85" s="276"/>
      <c r="AL85" s="163"/>
      <c r="AN85" s="8"/>
      <c r="AU85" s="17"/>
      <c r="AV85" s="17"/>
      <c r="AX85" s="17"/>
    </row>
    <row r="86" spans="4:50">
      <c r="D86" s="161"/>
      <c r="K86" s="17"/>
      <c r="O86" s="276"/>
      <c r="AL86" s="163"/>
      <c r="AN86" s="8"/>
      <c r="AU86" s="17"/>
      <c r="AV86" s="17"/>
      <c r="AX86" s="17"/>
    </row>
    <row r="87" spans="4:50">
      <c r="D87" s="161"/>
      <c r="K87" s="17"/>
      <c r="O87" s="276"/>
      <c r="AL87" s="163"/>
      <c r="AN87" s="8"/>
      <c r="AU87" s="17"/>
      <c r="AV87" s="17"/>
      <c r="AX87" s="17"/>
    </row>
    <row r="88" spans="4:50">
      <c r="D88" s="161"/>
      <c r="K88" s="17"/>
      <c r="O88" s="276"/>
      <c r="AL88" s="163"/>
      <c r="AN88" s="8"/>
      <c r="AU88" s="17"/>
      <c r="AV88" s="17"/>
      <c r="AX88" s="17"/>
    </row>
    <row r="89" spans="4:50">
      <c r="D89" s="161"/>
      <c r="K89" s="17"/>
      <c r="O89" s="276"/>
      <c r="AL89" s="163"/>
      <c r="AN89" s="8"/>
      <c r="AU89" s="17"/>
      <c r="AV89" s="17"/>
      <c r="AX89" s="17"/>
    </row>
    <row r="90" spans="4:50">
      <c r="D90" s="161"/>
      <c r="K90" s="17"/>
      <c r="O90" s="276"/>
      <c r="AL90" s="163"/>
      <c r="AN90" s="8"/>
      <c r="AU90" s="17"/>
      <c r="AV90" s="17"/>
      <c r="AX90" s="17"/>
    </row>
  </sheetData>
  <dataConsolidate/>
  <hyperlinks>
    <hyperlink ref="BD14:BE14" location="'summary report 1st PCC'!A1" display="PCC" xr:uid="{2D53BC21-6235-4311-9903-EBE46072124D}"/>
    <hyperlink ref="BG14:BH14" location="'Summary Report 1st'!I122" display="CC" xr:uid="{0CF909E9-8056-4A5E-969F-94AD2D7E4FFF}"/>
  </hyperlinks>
  <pageMargins left="0.25" right="0.25" top="0.75" bottom="0.75" header="0.3" footer="0.3"/>
  <pageSetup paperSize="8" scale="77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AG87"/>
  <sheetViews>
    <sheetView tabSelected="1" topLeftCell="I9" zoomScale="90" zoomScaleNormal="90" workbookViewId="0">
      <selection activeCell="I2" sqref="I2"/>
    </sheetView>
  </sheetViews>
  <sheetFormatPr defaultRowHeight="13" outlineLevelCol="1"/>
  <cols>
    <col min="1" max="1" width="38.6328125" style="7" hidden="1" customWidth="1"/>
    <col min="2" max="2" width="24.453125" style="7" hidden="1" customWidth="1"/>
    <col min="3" max="4" width="16.6328125" style="7" hidden="1" customWidth="1"/>
    <col min="5" max="5" width="21.6328125" style="7" hidden="1" customWidth="1"/>
    <col min="6" max="6" width="17.36328125" style="7" hidden="1" customWidth="1"/>
    <col min="7" max="7" width="14" style="7" hidden="1" customWidth="1"/>
    <col min="8" max="8" width="17.54296875" style="7" hidden="1" customWidth="1"/>
    <col min="9" max="9" width="4" style="7" customWidth="1"/>
    <col min="10" max="10" width="66.453125" style="8" customWidth="1"/>
    <col min="11" max="11" width="3.36328125" style="7" customWidth="1"/>
    <col min="12" max="12" width="15.453125" style="17" customWidth="1"/>
    <col min="13" max="13" width="15.54296875" style="17" customWidth="1"/>
    <col min="14" max="14" width="17.6328125" style="17" hidden="1" customWidth="1"/>
    <col min="15" max="15" width="17.6328125" style="17" customWidth="1"/>
    <col min="16" max="16" width="22.36328125" style="17" hidden="1" customWidth="1"/>
    <col min="17" max="17" width="21" style="17" customWidth="1"/>
    <col min="18" max="18" width="2.36328125" style="17" customWidth="1"/>
    <col min="19" max="19" width="14.6328125" style="17" hidden="1" customWidth="1"/>
    <col min="20" max="20" width="16.54296875" style="17" customWidth="1"/>
    <col min="21" max="21" width="14.54296875" style="17" customWidth="1"/>
    <col min="22" max="22" width="41.36328125" style="17" hidden="1" customWidth="1"/>
    <col min="23" max="23" width="8.6328125" style="17" hidden="1" customWidth="1"/>
    <col min="24" max="29" width="17" style="17" hidden="1" customWidth="1" outlineLevel="1"/>
    <col min="30" max="30" width="9.36328125" style="7" hidden="1" customWidth="1" outlineLevel="1"/>
    <col min="31" max="31" width="9.36328125" style="7" hidden="1" customWidth="1" collapsed="1"/>
    <col min="32" max="32" width="10.6328125" style="7" hidden="1" customWidth="1"/>
    <col min="33" max="33" width="9.36328125" style="7"/>
    <col min="34" max="34" width="10.54296875" style="7" bestFit="1" customWidth="1"/>
    <col min="35" max="259" width="9.36328125" style="7"/>
    <col min="260" max="260" width="16" style="7" customWidth="1"/>
    <col min="261" max="261" width="12.6328125" style="7" customWidth="1"/>
    <col min="262" max="262" width="12" style="7" customWidth="1"/>
    <col min="263" max="263" width="16" style="7" customWidth="1"/>
    <col min="264" max="264" width="55" style="7" bestFit="1" customWidth="1"/>
    <col min="265" max="265" width="3.36328125" style="7" customWidth="1"/>
    <col min="266" max="266" width="16" style="7" customWidth="1"/>
    <col min="267" max="267" width="16.36328125" style="7" customWidth="1"/>
    <col min="268" max="268" width="14.6328125" style="7" bestFit="1" customWidth="1"/>
    <col min="269" max="269" width="3.453125" style="7" customWidth="1"/>
    <col min="270" max="270" width="15.6328125" style="7" customWidth="1"/>
    <col min="271" max="271" width="21" style="7" customWidth="1"/>
    <col min="272" max="272" width="3.6328125" style="7" customWidth="1"/>
    <col min="273" max="273" width="16.6328125" style="7" customWidth="1"/>
    <col min="274" max="274" width="21.453125" style="7" customWidth="1"/>
    <col min="275" max="275" width="13.54296875" style="7" customWidth="1"/>
    <col min="276" max="276" width="2.36328125" style="7" customWidth="1"/>
    <col min="277" max="277" width="16.54296875" style="7" customWidth="1"/>
    <col min="278" max="278" width="14.54296875" style="7" customWidth="1"/>
    <col min="279" max="279" width="41.36328125" style="7" customWidth="1"/>
    <col min="280" max="280" width="9.36328125" style="7"/>
    <col min="281" max="286" width="17" style="7" customWidth="1"/>
    <col min="287" max="287" width="9.36328125" style="7" customWidth="1"/>
    <col min="288" max="515" width="9.36328125" style="7"/>
    <col min="516" max="516" width="16" style="7" customWidth="1"/>
    <col min="517" max="517" width="12.6328125" style="7" customWidth="1"/>
    <col min="518" max="518" width="12" style="7" customWidth="1"/>
    <col min="519" max="519" width="16" style="7" customWidth="1"/>
    <col min="520" max="520" width="55" style="7" bestFit="1" customWidth="1"/>
    <col min="521" max="521" width="3.36328125" style="7" customWidth="1"/>
    <col min="522" max="522" width="16" style="7" customWidth="1"/>
    <col min="523" max="523" width="16.36328125" style="7" customWidth="1"/>
    <col min="524" max="524" width="14.6328125" style="7" bestFit="1" customWidth="1"/>
    <col min="525" max="525" width="3.453125" style="7" customWidth="1"/>
    <col min="526" max="526" width="15.6328125" style="7" customWidth="1"/>
    <col min="527" max="527" width="21" style="7" customWidth="1"/>
    <col min="528" max="528" width="3.6328125" style="7" customWidth="1"/>
    <col min="529" max="529" width="16.6328125" style="7" customWidth="1"/>
    <col min="530" max="530" width="21.453125" style="7" customWidth="1"/>
    <col min="531" max="531" width="13.54296875" style="7" customWidth="1"/>
    <col min="532" max="532" width="2.36328125" style="7" customWidth="1"/>
    <col min="533" max="533" width="16.54296875" style="7" customWidth="1"/>
    <col min="534" max="534" width="14.54296875" style="7" customWidth="1"/>
    <col min="535" max="535" width="41.36328125" style="7" customWidth="1"/>
    <col min="536" max="536" width="9.36328125" style="7"/>
    <col min="537" max="542" width="17" style="7" customWidth="1"/>
    <col min="543" max="543" width="9.36328125" style="7" customWidth="1"/>
    <col min="544" max="771" width="9.36328125" style="7"/>
    <col min="772" max="772" width="16" style="7" customWidth="1"/>
    <col min="773" max="773" width="12.6328125" style="7" customWidth="1"/>
    <col min="774" max="774" width="12" style="7" customWidth="1"/>
    <col min="775" max="775" width="16" style="7" customWidth="1"/>
    <col min="776" max="776" width="55" style="7" bestFit="1" customWidth="1"/>
    <col min="777" max="777" width="3.36328125" style="7" customWidth="1"/>
    <col min="778" max="778" width="16" style="7" customWidth="1"/>
    <col min="779" max="779" width="16.36328125" style="7" customWidth="1"/>
    <col min="780" max="780" width="14.6328125" style="7" bestFit="1" customWidth="1"/>
    <col min="781" max="781" width="3.453125" style="7" customWidth="1"/>
    <col min="782" max="782" width="15.6328125" style="7" customWidth="1"/>
    <col min="783" max="783" width="21" style="7" customWidth="1"/>
    <col min="784" max="784" width="3.6328125" style="7" customWidth="1"/>
    <col min="785" max="785" width="16.6328125" style="7" customWidth="1"/>
    <col min="786" max="786" width="21.453125" style="7" customWidth="1"/>
    <col min="787" max="787" width="13.54296875" style="7" customWidth="1"/>
    <col min="788" max="788" width="2.36328125" style="7" customWidth="1"/>
    <col min="789" max="789" width="16.54296875" style="7" customWidth="1"/>
    <col min="790" max="790" width="14.54296875" style="7" customWidth="1"/>
    <col min="791" max="791" width="41.36328125" style="7" customWidth="1"/>
    <col min="792" max="792" width="9.36328125" style="7"/>
    <col min="793" max="798" width="17" style="7" customWidth="1"/>
    <col min="799" max="799" width="9.36328125" style="7" customWidth="1"/>
    <col min="800" max="1027" width="9.36328125" style="7"/>
    <col min="1028" max="1028" width="16" style="7" customWidth="1"/>
    <col min="1029" max="1029" width="12.6328125" style="7" customWidth="1"/>
    <col min="1030" max="1030" width="12" style="7" customWidth="1"/>
    <col min="1031" max="1031" width="16" style="7" customWidth="1"/>
    <col min="1032" max="1032" width="55" style="7" bestFit="1" customWidth="1"/>
    <col min="1033" max="1033" width="3.36328125" style="7" customWidth="1"/>
    <col min="1034" max="1034" width="16" style="7" customWidth="1"/>
    <col min="1035" max="1035" width="16.36328125" style="7" customWidth="1"/>
    <col min="1036" max="1036" width="14.6328125" style="7" bestFit="1" customWidth="1"/>
    <col min="1037" max="1037" width="3.453125" style="7" customWidth="1"/>
    <col min="1038" max="1038" width="15.6328125" style="7" customWidth="1"/>
    <col min="1039" max="1039" width="21" style="7" customWidth="1"/>
    <col min="1040" max="1040" width="3.6328125" style="7" customWidth="1"/>
    <col min="1041" max="1041" width="16.6328125" style="7" customWidth="1"/>
    <col min="1042" max="1042" width="21.453125" style="7" customWidth="1"/>
    <col min="1043" max="1043" width="13.54296875" style="7" customWidth="1"/>
    <col min="1044" max="1044" width="2.36328125" style="7" customWidth="1"/>
    <col min="1045" max="1045" width="16.54296875" style="7" customWidth="1"/>
    <col min="1046" max="1046" width="14.54296875" style="7" customWidth="1"/>
    <col min="1047" max="1047" width="41.36328125" style="7" customWidth="1"/>
    <col min="1048" max="1048" width="9.36328125" style="7"/>
    <col min="1049" max="1054" width="17" style="7" customWidth="1"/>
    <col min="1055" max="1055" width="9.36328125" style="7" customWidth="1"/>
    <col min="1056" max="1283" width="9.36328125" style="7"/>
    <col min="1284" max="1284" width="16" style="7" customWidth="1"/>
    <col min="1285" max="1285" width="12.6328125" style="7" customWidth="1"/>
    <col min="1286" max="1286" width="12" style="7" customWidth="1"/>
    <col min="1287" max="1287" width="16" style="7" customWidth="1"/>
    <col min="1288" max="1288" width="55" style="7" bestFit="1" customWidth="1"/>
    <col min="1289" max="1289" width="3.36328125" style="7" customWidth="1"/>
    <col min="1290" max="1290" width="16" style="7" customWidth="1"/>
    <col min="1291" max="1291" width="16.36328125" style="7" customWidth="1"/>
    <col min="1292" max="1292" width="14.6328125" style="7" bestFit="1" customWidth="1"/>
    <col min="1293" max="1293" width="3.453125" style="7" customWidth="1"/>
    <col min="1294" max="1294" width="15.6328125" style="7" customWidth="1"/>
    <col min="1295" max="1295" width="21" style="7" customWidth="1"/>
    <col min="1296" max="1296" width="3.6328125" style="7" customWidth="1"/>
    <col min="1297" max="1297" width="16.6328125" style="7" customWidth="1"/>
    <col min="1298" max="1298" width="21.453125" style="7" customWidth="1"/>
    <col min="1299" max="1299" width="13.54296875" style="7" customWidth="1"/>
    <col min="1300" max="1300" width="2.36328125" style="7" customWidth="1"/>
    <col min="1301" max="1301" width="16.54296875" style="7" customWidth="1"/>
    <col min="1302" max="1302" width="14.54296875" style="7" customWidth="1"/>
    <col min="1303" max="1303" width="41.36328125" style="7" customWidth="1"/>
    <col min="1304" max="1304" width="9.36328125" style="7"/>
    <col min="1305" max="1310" width="17" style="7" customWidth="1"/>
    <col min="1311" max="1311" width="9.36328125" style="7" customWidth="1"/>
    <col min="1312" max="1539" width="9.36328125" style="7"/>
    <col min="1540" max="1540" width="16" style="7" customWidth="1"/>
    <col min="1541" max="1541" width="12.6328125" style="7" customWidth="1"/>
    <col min="1542" max="1542" width="12" style="7" customWidth="1"/>
    <col min="1543" max="1543" width="16" style="7" customWidth="1"/>
    <col min="1544" max="1544" width="55" style="7" bestFit="1" customWidth="1"/>
    <col min="1545" max="1545" width="3.36328125" style="7" customWidth="1"/>
    <col min="1546" max="1546" width="16" style="7" customWidth="1"/>
    <col min="1547" max="1547" width="16.36328125" style="7" customWidth="1"/>
    <col min="1548" max="1548" width="14.6328125" style="7" bestFit="1" customWidth="1"/>
    <col min="1549" max="1549" width="3.453125" style="7" customWidth="1"/>
    <col min="1550" max="1550" width="15.6328125" style="7" customWidth="1"/>
    <col min="1551" max="1551" width="21" style="7" customWidth="1"/>
    <col min="1552" max="1552" width="3.6328125" style="7" customWidth="1"/>
    <col min="1553" max="1553" width="16.6328125" style="7" customWidth="1"/>
    <col min="1554" max="1554" width="21.453125" style="7" customWidth="1"/>
    <col min="1555" max="1555" width="13.54296875" style="7" customWidth="1"/>
    <col min="1556" max="1556" width="2.36328125" style="7" customWidth="1"/>
    <col min="1557" max="1557" width="16.54296875" style="7" customWidth="1"/>
    <col min="1558" max="1558" width="14.54296875" style="7" customWidth="1"/>
    <col min="1559" max="1559" width="41.36328125" style="7" customWidth="1"/>
    <col min="1560" max="1560" width="9.36328125" style="7"/>
    <col min="1561" max="1566" width="17" style="7" customWidth="1"/>
    <col min="1567" max="1567" width="9.36328125" style="7" customWidth="1"/>
    <col min="1568" max="1795" width="9.36328125" style="7"/>
    <col min="1796" max="1796" width="16" style="7" customWidth="1"/>
    <col min="1797" max="1797" width="12.6328125" style="7" customWidth="1"/>
    <col min="1798" max="1798" width="12" style="7" customWidth="1"/>
    <col min="1799" max="1799" width="16" style="7" customWidth="1"/>
    <col min="1800" max="1800" width="55" style="7" bestFit="1" customWidth="1"/>
    <col min="1801" max="1801" width="3.36328125" style="7" customWidth="1"/>
    <col min="1802" max="1802" width="16" style="7" customWidth="1"/>
    <col min="1803" max="1803" width="16.36328125" style="7" customWidth="1"/>
    <col min="1804" max="1804" width="14.6328125" style="7" bestFit="1" customWidth="1"/>
    <col min="1805" max="1805" width="3.453125" style="7" customWidth="1"/>
    <col min="1806" max="1806" width="15.6328125" style="7" customWidth="1"/>
    <col min="1807" max="1807" width="21" style="7" customWidth="1"/>
    <col min="1808" max="1808" width="3.6328125" style="7" customWidth="1"/>
    <col min="1809" max="1809" width="16.6328125" style="7" customWidth="1"/>
    <col min="1810" max="1810" width="21.453125" style="7" customWidth="1"/>
    <col min="1811" max="1811" width="13.54296875" style="7" customWidth="1"/>
    <col min="1812" max="1812" width="2.36328125" style="7" customWidth="1"/>
    <col min="1813" max="1813" width="16.54296875" style="7" customWidth="1"/>
    <col min="1814" max="1814" width="14.54296875" style="7" customWidth="1"/>
    <col min="1815" max="1815" width="41.36328125" style="7" customWidth="1"/>
    <col min="1816" max="1816" width="9.36328125" style="7"/>
    <col min="1817" max="1822" width="17" style="7" customWidth="1"/>
    <col min="1823" max="1823" width="9.36328125" style="7" customWidth="1"/>
    <col min="1824" max="2051" width="9.36328125" style="7"/>
    <col min="2052" max="2052" width="16" style="7" customWidth="1"/>
    <col min="2053" max="2053" width="12.6328125" style="7" customWidth="1"/>
    <col min="2054" max="2054" width="12" style="7" customWidth="1"/>
    <col min="2055" max="2055" width="16" style="7" customWidth="1"/>
    <col min="2056" max="2056" width="55" style="7" bestFit="1" customWidth="1"/>
    <col min="2057" max="2057" width="3.36328125" style="7" customWidth="1"/>
    <col min="2058" max="2058" width="16" style="7" customWidth="1"/>
    <col min="2059" max="2059" width="16.36328125" style="7" customWidth="1"/>
    <col min="2060" max="2060" width="14.6328125" style="7" bestFit="1" customWidth="1"/>
    <col min="2061" max="2061" width="3.453125" style="7" customWidth="1"/>
    <col min="2062" max="2062" width="15.6328125" style="7" customWidth="1"/>
    <col min="2063" max="2063" width="21" style="7" customWidth="1"/>
    <col min="2064" max="2064" width="3.6328125" style="7" customWidth="1"/>
    <col min="2065" max="2065" width="16.6328125" style="7" customWidth="1"/>
    <col min="2066" max="2066" width="21.453125" style="7" customWidth="1"/>
    <col min="2067" max="2067" width="13.54296875" style="7" customWidth="1"/>
    <col min="2068" max="2068" width="2.36328125" style="7" customWidth="1"/>
    <col min="2069" max="2069" width="16.54296875" style="7" customWidth="1"/>
    <col min="2070" max="2070" width="14.54296875" style="7" customWidth="1"/>
    <col min="2071" max="2071" width="41.36328125" style="7" customWidth="1"/>
    <col min="2072" max="2072" width="9.36328125" style="7"/>
    <col min="2073" max="2078" width="17" style="7" customWidth="1"/>
    <col min="2079" max="2079" width="9.36328125" style="7" customWidth="1"/>
    <col min="2080" max="2307" width="9.36328125" style="7"/>
    <col min="2308" max="2308" width="16" style="7" customWidth="1"/>
    <col min="2309" max="2309" width="12.6328125" style="7" customWidth="1"/>
    <col min="2310" max="2310" width="12" style="7" customWidth="1"/>
    <col min="2311" max="2311" width="16" style="7" customWidth="1"/>
    <col min="2312" max="2312" width="55" style="7" bestFit="1" customWidth="1"/>
    <col min="2313" max="2313" width="3.36328125" style="7" customWidth="1"/>
    <col min="2314" max="2314" width="16" style="7" customWidth="1"/>
    <col min="2315" max="2315" width="16.36328125" style="7" customWidth="1"/>
    <col min="2316" max="2316" width="14.6328125" style="7" bestFit="1" customWidth="1"/>
    <col min="2317" max="2317" width="3.453125" style="7" customWidth="1"/>
    <col min="2318" max="2318" width="15.6328125" style="7" customWidth="1"/>
    <col min="2319" max="2319" width="21" style="7" customWidth="1"/>
    <col min="2320" max="2320" width="3.6328125" style="7" customWidth="1"/>
    <col min="2321" max="2321" width="16.6328125" style="7" customWidth="1"/>
    <col min="2322" max="2322" width="21.453125" style="7" customWidth="1"/>
    <col min="2323" max="2323" width="13.54296875" style="7" customWidth="1"/>
    <col min="2324" max="2324" width="2.36328125" style="7" customWidth="1"/>
    <col min="2325" max="2325" width="16.54296875" style="7" customWidth="1"/>
    <col min="2326" max="2326" width="14.54296875" style="7" customWidth="1"/>
    <col min="2327" max="2327" width="41.36328125" style="7" customWidth="1"/>
    <col min="2328" max="2328" width="9.36328125" style="7"/>
    <col min="2329" max="2334" width="17" style="7" customWidth="1"/>
    <col min="2335" max="2335" width="9.36328125" style="7" customWidth="1"/>
    <col min="2336" max="2563" width="9.36328125" style="7"/>
    <col min="2564" max="2564" width="16" style="7" customWidth="1"/>
    <col min="2565" max="2565" width="12.6328125" style="7" customWidth="1"/>
    <col min="2566" max="2566" width="12" style="7" customWidth="1"/>
    <col min="2567" max="2567" width="16" style="7" customWidth="1"/>
    <col min="2568" max="2568" width="55" style="7" bestFit="1" customWidth="1"/>
    <col min="2569" max="2569" width="3.36328125" style="7" customWidth="1"/>
    <col min="2570" max="2570" width="16" style="7" customWidth="1"/>
    <col min="2571" max="2571" width="16.36328125" style="7" customWidth="1"/>
    <col min="2572" max="2572" width="14.6328125" style="7" bestFit="1" customWidth="1"/>
    <col min="2573" max="2573" width="3.453125" style="7" customWidth="1"/>
    <col min="2574" max="2574" width="15.6328125" style="7" customWidth="1"/>
    <col min="2575" max="2575" width="21" style="7" customWidth="1"/>
    <col min="2576" max="2576" width="3.6328125" style="7" customWidth="1"/>
    <col min="2577" max="2577" width="16.6328125" style="7" customWidth="1"/>
    <col min="2578" max="2578" width="21.453125" style="7" customWidth="1"/>
    <col min="2579" max="2579" width="13.54296875" style="7" customWidth="1"/>
    <col min="2580" max="2580" width="2.36328125" style="7" customWidth="1"/>
    <col min="2581" max="2581" width="16.54296875" style="7" customWidth="1"/>
    <col min="2582" max="2582" width="14.54296875" style="7" customWidth="1"/>
    <col min="2583" max="2583" width="41.36328125" style="7" customWidth="1"/>
    <col min="2584" max="2584" width="9.36328125" style="7"/>
    <col min="2585" max="2590" width="17" style="7" customWidth="1"/>
    <col min="2591" max="2591" width="9.36328125" style="7" customWidth="1"/>
    <col min="2592" max="2819" width="9.36328125" style="7"/>
    <col min="2820" max="2820" width="16" style="7" customWidth="1"/>
    <col min="2821" max="2821" width="12.6328125" style="7" customWidth="1"/>
    <col min="2822" max="2822" width="12" style="7" customWidth="1"/>
    <col min="2823" max="2823" width="16" style="7" customWidth="1"/>
    <col min="2824" max="2824" width="55" style="7" bestFit="1" customWidth="1"/>
    <col min="2825" max="2825" width="3.36328125" style="7" customWidth="1"/>
    <col min="2826" max="2826" width="16" style="7" customWidth="1"/>
    <col min="2827" max="2827" width="16.36328125" style="7" customWidth="1"/>
    <col min="2828" max="2828" width="14.6328125" style="7" bestFit="1" customWidth="1"/>
    <col min="2829" max="2829" width="3.453125" style="7" customWidth="1"/>
    <col min="2830" max="2830" width="15.6328125" style="7" customWidth="1"/>
    <col min="2831" max="2831" width="21" style="7" customWidth="1"/>
    <col min="2832" max="2832" width="3.6328125" style="7" customWidth="1"/>
    <col min="2833" max="2833" width="16.6328125" style="7" customWidth="1"/>
    <col min="2834" max="2834" width="21.453125" style="7" customWidth="1"/>
    <col min="2835" max="2835" width="13.54296875" style="7" customWidth="1"/>
    <col min="2836" max="2836" width="2.36328125" style="7" customWidth="1"/>
    <col min="2837" max="2837" width="16.54296875" style="7" customWidth="1"/>
    <col min="2838" max="2838" width="14.54296875" style="7" customWidth="1"/>
    <col min="2839" max="2839" width="41.36328125" style="7" customWidth="1"/>
    <col min="2840" max="2840" width="9.36328125" style="7"/>
    <col min="2841" max="2846" width="17" style="7" customWidth="1"/>
    <col min="2847" max="2847" width="9.36328125" style="7" customWidth="1"/>
    <col min="2848" max="3075" width="9.36328125" style="7"/>
    <col min="3076" max="3076" width="16" style="7" customWidth="1"/>
    <col min="3077" max="3077" width="12.6328125" style="7" customWidth="1"/>
    <col min="3078" max="3078" width="12" style="7" customWidth="1"/>
    <col min="3079" max="3079" width="16" style="7" customWidth="1"/>
    <col min="3080" max="3080" width="55" style="7" bestFit="1" customWidth="1"/>
    <col min="3081" max="3081" width="3.36328125" style="7" customWidth="1"/>
    <col min="3082" max="3082" width="16" style="7" customWidth="1"/>
    <col min="3083" max="3083" width="16.36328125" style="7" customWidth="1"/>
    <col min="3084" max="3084" width="14.6328125" style="7" bestFit="1" customWidth="1"/>
    <col min="3085" max="3085" width="3.453125" style="7" customWidth="1"/>
    <col min="3086" max="3086" width="15.6328125" style="7" customWidth="1"/>
    <col min="3087" max="3087" width="21" style="7" customWidth="1"/>
    <col min="3088" max="3088" width="3.6328125" style="7" customWidth="1"/>
    <col min="3089" max="3089" width="16.6328125" style="7" customWidth="1"/>
    <col min="3090" max="3090" width="21.453125" style="7" customWidth="1"/>
    <col min="3091" max="3091" width="13.54296875" style="7" customWidth="1"/>
    <col min="3092" max="3092" width="2.36328125" style="7" customWidth="1"/>
    <col min="3093" max="3093" width="16.54296875" style="7" customWidth="1"/>
    <col min="3094" max="3094" width="14.54296875" style="7" customWidth="1"/>
    <col min="3095" max="3095" width="41.36328125" style="7" customWidth="1"/>
    <col min="3096" max="3096" width="9.36328125" style="7"/>
    <col min="3097" max="3102" width="17" style="7" customWidth="1"/>
    <col min="3103" max="3103" width="9.36328125" style="7" customWidth="1"/>
    <col min="3104" max="3331" width="9.36328125" style="7"/>
    <col min="3332" max="3332" width="16" style="7" customWidth="1"/>
    <col min="3333" max="3333" width="12.6328125" style="7" customWidth="1"/>
    <col min="3334" max="3334" width="12" style="7" customWidth="1"/>
    <col min="3335" max="3335" width="16" style="7" customWidth="1"/>
    <col min="3336" max="3336" width="55" style="7" bestFit="1" customWidth="1"/>
    <col min="3337" max="3337" width="3.36328125" style="7" customWidth="1"/>
    <col min="3338" max="3338" width="16" style="7" customWidth="1"/>
    <col min="3339" max="3339" width="16.36328125" style="7" customWidth="1"/>
    <col min="3340" max="3340" width="14.6328125" style="7" bestFit="1" customWidth="1"/>
    <col min="3341" max="3341" width="3.453125" style="7" customWidth="1"/>
    <col min="3342" max="3342" width="15.6328125" style="7" customWidth="1"/>
    <col min="3343" max="3343" width="21" style="7" customWidth="1"/>
    <col min="3344" max="3344" width="3.6328125" style="7" customWidth="1"/>
    <col min="3345" max="3345" width="16.6328125" style="7" customWidth="1"/>
    <col min="3346" max="3346" width="21.453125" style="7" customWidth="1"/>
    <col min="3347" max="3347" width="13.54296875" style="7" customWidth="1"/>
    <col min="3348" max="3348" width="2.36328125" style="7" customWidth="1"/>
    <col min="3349" max="3349" width="16.54296875" style="7" customWidth="1"/>
    <col min="3350" max="3350" width="14.54296875" style="7" customWidth="1"/>
    <col min="3351" max="3351" width="41.36328125" style="7" customWidth="1"/>
    <col min="3352" max="3352" width="9.36328125" style="7"/>
    <col min="3353" max="3358" width="17" style="7" customWidth="1"/>
    <col min="3359" max="3359" width="9.36328125" style="7" customWidth="1"/>
    <col min="3360" max="3587" width="9.36328125" style="7"/>
    <col min="3588" max="3588" width="16" style="7" customWidth="1"/>
    <col min="3589" max="3589" width="12.6328125" style="7" customWidth="1"/>
    <col min="3590" max="3590" width="12" style="7" customWidth="1"/>
    <col min="3591" max="3591" width="16" style="7" customWidth="1"/>
    <col min="3592" max="3592" width="55" style="7" bestFit="1" customWidth="1"/>
    <col min="3593" max="3593" width="3.36328125" style="7" customWidth="1"/>
    <col min="3594" max="3594" width="16" style="7" customWidth="1"/>
    <col min="3595" max="3595" width="16.36328125" style="7" customWidth="1"/>
    <col min="3596" max="3596" width="14.6328125" style="7" bestFit="1" customWidth="1"/>
    <col min="3597" max="3597" width="3.453125" style="7" customWidth="1"/>
    <col min="3598" max="3598" width="15.6328125" style="7" customWidth="1"/>
    <col min="3599" max="3599" width="21" style="7" customWidth="1"/>
    <col min="3600" max="3600" width="3.6328125" style="7" customWidth="1"/>
    <col min="3601" max="3601" width="16.6328125" style="7" customWidth="1"/>
    <col min="3602" max="3602" width="21.453125" style="7" customWidth="1"/>
    <col min="3603" max="3603" width="13.54296875" style="7" customWidth="1"/>
    <col min="3604" max="3604" width="2.36328125" style="7" customWidth="1"/>
    <col min="3605" max="3605" width="16.54296875" style="7" customWidth="1"/>
    <col min="3606" max="3606" width="14.54296875" style="7" customWidth="1"/>
    <col min="3607" max="3607" width="41.36328125" style="7" customWidth="1"/>
    <col min="3608" max="3608" width="9.36328125" style="7"/>
    <col min="3609" max="3614" width="17" style="7" customWidth="1"/>
    <col min="3615" max="3615" width="9.36328125" style="7" customWidth="1"/>
    <col min="3616" max="3843" width="9.36328125" style="7"/>
    <col min="3844" max="3844" width="16" style="7" customWidth="1"/>
    <col min="3845" max="3845" width="12.6328125" style="7" customWidth="1"/>
    <col min="3846" max="3846" width="12" style="7" customWidth="1"/>
    <col min="3847" max="3847" width="16" style="7" customWidth="1"/>
    <col min="3848" max="3848" width="55" style="7" bestFit="1" customWidth="1"/>
    <col min="3849" max="3849" width="3.36328125" style="7" customWidth="1"/>
    <col min="3850" max="3850" width="16" style="7" customWidth="1"/>
    <col min="3851" max="3851" width="16.36328125" style="7" customWidth="1"/>
    <col min="3852" max="3852" width="14.6328125" style="7" bestFit="1" customWidth="1"/>
    <col min="3853" max="3853" width="3.453125" style="7" customWidth="1"/>
    <col min="3854" max="3854" width="15.6328125" style="7" customWidth="1"/>
    <col min="3855" max="3855" width="21" style="7" customWidth="1"/>
    <col min="3856" max="3856" width="3.6328125" style="7" customWidth="1"/>
    <col min="3857" max="3857" width="16.6328125" style="7" customWidth="1"/>
    <col min="3858" max="3858" width="21.453125" style="7" customWidth="1"/>
    <col min="3859" max="3859" width="13.54296875" style="7" customWidth="1"/>
    <col min="3860" max="3860" width="2.36328125" style="7" customWidth="1"/>
    <col min="3861" max="3861" width="16.54296875" style="7" customWidth="1"/>
    <col min="3862" max="3862" width="14.54296875" style="7" customWidth="1"/>
    <col min="3863" max="3863" width="41.36328125" style="7" customWidth="1"/>
    <col min="3864" max="3864" width="9.36328125" style="7"/>
    <col min="3865" max="3870" width="17" style="7" customWidth="1"/>
    <col min="3871" max="3871" width="9.36328125" style="7" customWidth="1"/>
    <col min="3872" max="4099" width="9.36328125" style="7"/>
    <col min="4100" max="4100" width="16" style="7" customWidth="1"/>
    <col min="4101" max="4101" width="12.6328125" style="7" customWidth="1"/>
    <col min="4102" max="4102" width="12" style="7" customWidth="1"/>
    <col min="4103" max="4103" width="16" style="7" customWidth="1"/>
    <col min="4104" max="4104" width="55" style="7" bestFit="1" customWidth="1"/>
    <col min="4105" max="4105" width="3.36328125" style="7" customWidth="1"/>
    <col min="4106" max="4106" width="16" style="7" customWidth="1"/>
    <col min="4107" max="4107" width="16.36328125" style="7" customWidth="1"/>
    <col min="4108" max="4108" width="14.6328125" style="7" bestFit="1" customWidth="1"/>
    <col min="4109" max="4109" width="3.453125" style="7" customWidth="1"/>
    <col min="4110" max="4110" width="15.6328125" style="7" customWidth="1"/>
    <col min="4111" max="4111" width="21" style="7" customWidth="1"/>
    <col min="4112" max="4112" width="3.6328125" style="7" customWidth="1"/>
    <col min="4113" max="4113" width="16.6328125" style="7" customWidth="1"/>
    <col min="4114" max="4114" width="21.453125" style="7" customWidth="1"/>
    <col min="4115" max="4115" width="13.54296875" style="7" customWidth="1"/>
    <col min="4116" max="4116" width="2.36328125" style="7" customWidth="1"/>
    <col min="4117" max="4117" width="16.54296875" style="7" customWidth="1"/>
    <col min="4118" max="4118" width="14.54296875" style="7" customWidth="1"/>
    <col min="4119" max="4119" width="41.36328125" style="7" customWidth="1"/>
    <col min="4120" max="4120" width="9.36328125" style="7"/>
    <col min="4121" max="4126" width="17" style="7" customWidth="1"/>
    <col min="4127" max="4127" width="9.36328125" style="7" customWidth="1"/>
    <col min="4128" max="4355" width="9.36328125" style="7"/>
    <col min="4356" max="4356" width="16" style="7" customWidth="1"/>
    <col min="4357" max="4357" width="12.6328125" style="7" customWidth="1"/>
    <col min="4358" max="4358" width="12" style="7" customWidth="1"/>
    <col min="4359" max="4359" width="16" style="7" customWidth="1"/>
    <col min="4360" max="4360" width="55" style="7" bestFit="1" customWidth="1"/>
    <col min="4361" max="4361" width="3.36328125" style="7" customWidth="1"/>
    <col min="4362" max="4362" width="16" style="7" customWidth="1"/>
    <col min="4363" max="4363" width="16.36328125" style="7" customWidth="1"/>
    <col min="4364" max="4364" width="14.6328125" style="7" bestFit="1" customWidth="1"/>
    <col min="4365" max="4365" width="3.453125" style="7" customWidth="1"/>
    <col min="4366" max="4366" width="15.6328125" style="7" customWidth="1"/>
    <col min="4367" max="4367" width="21" style="7" customWidth="1"/>
    <col min="4368" max="4368" width="3.6328125" style="7" customWidth="1"/>
    <col min="4369" max="4369" width="16.6328125" style="7" customWidth="1"/>
    <col min="4370" max="4370" width="21.453125" style="7" customWidth="1"/>
    <col min="4371" max="4371" width="13.54296875" style="7" customWidth="1"/>
    <col min="4372" max="4372" width="2.36328125" style="7" customWidth="1"/>
    <col min="4373" max="4373" width="16.54296875" style="7" customWidth="1"/>
    <col min="4374" max="4374" width="14.54296875" style="7" customWidth="1"/>
    <col min="4375" max="4375" width="41.36328125" style="7" customWidth="1"/>
    <col min="4376" max="4376" width="9.36328125" style="7"/>
    <col min="4377" max="4382" width="17" style="7" customWidth="1"/>
    <col min="4383" max="4383" width="9.36328125" style="7" customWidth="1"/>
    <col min="4384" max="4611" width="9.36328125" style="7"/>
    <col min="4612" max="4612" width="16" style="7" customWidth="1"/>
    <col min="4613" max="4613" width="12.6328125" style="7" customWidth="1"/>
    <col min="4614" max="4614" width="12" style="7" customWidth="1"/>
    <col min="4615" max="4615" width="16" style="7" customWidth="1"/>
    <col min="4616" max="4616" width="55" style="7" bestFit="1" customWidth="1"/>
    <col min="4617" max="4617" width="3.36328125" style="7" customWidth="1"/>
    <col min="4618" max="4618" width="16" style="7" customWidth="1"/>
    <col min="4619" max="4619" width="16.36328125" style="7" customWidth="1"/>
    <col min="4620" max="4620" width="14.6328125" style="7" bestFit="1" customWidth="1"/>
    <col min="4621" max="4621" width="3.453125" style="7" customWidth="1"/>
    <col min="4622" max="4622" width="15.6328125" style="7" customWidth="1"/>
    <col min="4623" max="4623" width="21" style="7" customWidth="1"/>
    <col min="4624" max="4624" width="3.6328125" style="7" customWidth="1"/>
    <col min="4625" max="4625" width="16.6328125" style="7" customWidth="1"/>
    <col min="4626" max="4626" width="21.453125" style="7" customWidth="1"/>
    <col min="4627" max="4627" width="13.54296875" style="7" customWidth="1"/>
    <col min="4628" max="4628" width="2.36328125" style="7" customWidth="1"/>
    <col min="4629" max="4629" width="16.54296875" style="7" customWidth="1"/>
    <col min="4630" max="4630" width="14.54296875" style="7" customWidth="1"/>
    <col min="4631" max="4631" width="41.36328125" style="7" customWidth="1"/>
    <col min="4632" max="4632" width="9.36328125" style="7"/>
    <col min="4633" max="4638" width="17" style="7" customWidth="1"/>
    <col min="4639" max="4639" width="9.36328125" style="7" customWidth="1"/>
    <col min="4640" max="4867" width="9.36328125" style="7"/>
    <col min="4868" max="4868" width="16" style="7" customWidth="1"/>
    <col min="4869" max="4869" width="12.6328125" style="7" customWidth="1"/>
    <col min="4870" max="4870" width="12" style="7" customWidth="1"/>
    <col min="4871" max="4871" width="16" style="7" customWidth="1"/>
    <col min="4872" max="4872" width="55" style="7" bestFit="1" customWidth="1"/>
    <col min="4873" max="4873" width="3.36328125" style="7" customWidth="1"/>
    <col min="4874" max="4874" width="16" style="7" customWidth="1"/>
    <col min="4875" max="4875" width="16.36328125" style="7" customWidth="1"/>
    <col min="4876" max="4876" width="14.6328125" style="7" bestFit="1" customWidth="1"/>
    <col min="4877" max="4877" width="3.453125" style="7" customWidth="1"/>
    <col min="4878" max="4878" width="15.6328125" style="7" customWidth="1"/>
    <col min="4879" max="4879" width="21" style="7" customWidth="1"/>
    <col min="4880" max="4880" width="3.6328125" style="7" customWidth="1"/>
    <col min="4881" max="4881" width="16.6328125" style="7" customWidth="1"/>
    <col min="4882" max="4882" width="21.453125" style="7" customWidth="1"/>
    <col min="4883" max="4883" width="13.54296875" style="7" customWidth="1"/>
    <col min="4884" max="4884" width="2.36328125" style="7" customWidth="1"/>
    <col min="4885" max="4885" width="16.54296875" style="7" customWidth="1"/>
    <col min="4886" max="4886" width="14.54296875" style="7" customWidth="1"/>
    <col min="4887" max="4887" width="41.36328125" style="7" customWidth="1"/>
    <col min="4888" max="4888" width="9.36328125" style="7"/>
    <col min="4889" max="4894" width="17" style="7" customWidth="1"/>
    <col min="4895" max="4895" width="9.36328125" style="7" customWidth="1"/>
    <col min="4896" max="5123" width="9.36328125" style="7"/>
    <col min="5124" max="5124" width="16" style="7" customWidth="1"/>
    <col min="5125" max="5125" width="12.6328125" style="7" customWidth="1"/>
    <col min="5126" max="5126" width="12" style="7" customWidth="1"/>
    <col min="5127" max="5127" width="16" style="7" customWidth="1"/>
    <col min="5128" max="5128" width="55" style="7" bestFit="1" customWidth="1"/>
    <col min="5129" max="5129" width="3.36328125" style="7" customWidth="1"/>
    <col min="5130" max="5130" width="16" style="7" customWidth="1"/>
    <col min="5131" max="5131" width="16.36328125" style="7" customWidth="1"/>
    <col min="5132" max="5132" width="14.6328125" style="7" bestFit="1" customWidth="1"/>
    <col min="5133" max="5133" width="3.453125" style="7" customWidth="1"/>
    <col min="5134" max="5134" width="15.6328125" style="7" customWidth="1"/>
    <col min="5135" max="5135" width="21" style="7" customWidth="1"/>
    <col min="5136" max="5136" width="3.6328125" style="7" customWidth="1"/>
    <col min="5137" max="5137" width="16.6328125" style="7" customWidth="1"/>
    <col min="5138" max="5138" width="21.453125" style="7" customWidth="1"/>
    <col min="5139" max="5139" width="13.54296875" style="7" customWidth="1"/>
    <col min="5140" max="5140" width="2.36328125" style="7" customWidth="1"/>
    <col min="5141" max="5141" width="16.54296875" style="7" customWidth="1"/>
    <col min="5142" max="5142" width="14.54296875" style="7" customWidth="1"/>
    <col min="5143" max="5143" width="41.36328125" style="7" customWidth="1"/>
    <col min="5144" max="5144" width="9.36328125" style="7"/>
    <col min="5145" max="5150" width="17" style="7" customWidth="1"/>
    <col min="5151" max="5151" width="9.36328125" style="7" customWidth="1"/>
    <col min="5152" max="5379" width="9.36328125" style="7"/>
    <col min="5380" max="5380" width="16" style="7" customWidth="1"/>
    <col min="5381" max="5381" width="12.6328125" style="7" customWidth="1"/>
    <col min="5382" max="5382" width="12" style="7" customWidth="1"/>
    <col min="5383" max="5383" width="16" style="7" customWidth="1"/>
    <col min="5384" max="5384" width="55" style="7" bestFit="1" customWidth="1"/>
    <col min="5385" max="5385" width="3.36328125" style="7" customWidth="1"/>
    <col min="5386" max="5386" width="16" style="7" customWidth="1"/>
    <col min="5387" max="5387" width="16.36328125" style="7" customWidth="1"/>
    <col min="5388" max="5388" width="14.6328125" style="7" bestFit="1" customWidth="1"/>
    <col min="5389" max="5389" width="3.453125" style="7" customWidth="1"/>
    <col min="5390" max="5390" width="15.6328125" style="7" customWidth="1"/>
    <col min="5391" max="5391" width="21" style="7" customWidth="1"/>
    <col min="5392" max="5392" width="3.6328125" style="7" customWidth="1"/>
    <col min="5393" max="5393" width="16.6328125" style="7" customWidth="1"/>
    <col min="5394" max="5394" width="21.453125" style="7" customWidth="1"/>
    <col min="5395" max="5395" width="13.54296875" style="7" customWidth="1"/>
    <col min="5396" max="5396" width="2.36328125" style="7" customWidth="1"/>
    <col min="5397" max="5397" width="16.54296875" style="7" customWidth="1"/>
    <col min="5398" max="5398" width="14.54296875" style="7" customWidth="1"/>
    <col min="5399" max="5399" width="41.36328125" style="7" customWidth="1"/>
    <col min="5400" max="5400" width="9.36328125" style="7"/>
    <col min="5401" max="5406" width="17" style="7" customWidth="1"/>
    <col min="5407" max="5407" width="9.36328125" style="7" customWidth="1"/>
    <col min="5408" max="5635" width="9.36328125" style="7"/>
    <col min="5636" max="5636" width="16" style="7" customWidth="1"/>
    <col min="5637" max="5637" width="12.6328125" style="7" customWidth="1"/>
    <col min="5638" max="5638" width="12" style="7" customWidth="1"/>
    <col min="5639" max="5639" width="16" style="7" customWidth="1"/>
    <col min="5640" max="5640" width="55" style="7" bestFit="1" customWidth="1"/>
    <col min="5641" max="5641" width="3.36328125" style="7" customWidth="1"/>
    <col min="5642" max="5642" width="16" style="7" customWidth="1"/>
    <col min="5643" max="5643" width="16.36328125" style="7" customWidth="1"/>
    <col min="5644" max="5644" width="14.6328125" style="7" bestFit="1" customWidth="1"/>
    <col min="5645" max="5645" width="3.453125" style="7" customWidth="1"/>
    <col min="5646" max="5646" width="15.6328125" style="7" customWidth="1"/>
    <col min="5647" max="5647" width="21" style="7" customWidth="1"/>
    <col min="5648" max="5648" width="3.6328125" style="7" customWidth="1"/>
    <col min="5649" max="5649" width="16.6328125" style="7" customWidth="1"/>
    <col min="5650" max="5650" width="21.453125" style="7" customWidth="1"/>
    <col min="5651" max="5651" width="13.54296875" style="7" customWidth="1"/>
    <col min="5652" max="5652" width="2.36328125" style="7" customWidth="1"/>
    <col min="5653" max="5653" width="16.54296875" style="7" customWidth="1"/>
    <col min="5654" max="5654" width="14.54296875" style="7" customWidth="1"/>
    <col min="5655" max="5655" width="41.36328125" style="7" customWidth="1"/>
    <col min="5656" max="5656" width="9.36328125" style="7"/>
    <col min="5657" max="5662" width="17" style="7" customWidth="1"/>
    <col min="5663" max="5663" width="9.36328125" style="7" customWidth="1"/>
    <col min="5664" max="5891" width="9.36328125" style="7"/>
    <col min="5892" max="5892" width="16" style="7" customWidth="1"/>
    <col min="5893" max="5893" width="12.6328125" style="7" customWidth="1"/>
    <col min="5894" max="5894" width="12" style="7" customWidth="1"/>
    <col min="5895" max="5895" width="16" style="7" customWidth="1"/>
    <col min="5896" max="5896" width="55" style="7" bestFit="1" customWidth="1"/>
    <col min="5897" max="5897" width="3.36328125" style="7" customWidth="1"/>
    <col min="5898" max="5898" width="16" style="7" customWidth="1"/>
    <col min="5899" max="5899" width="16.36328125" style="7" customWidth="1"/>
    <col min="5900" max="5900" width="14.6328125" style="7" bestFit="1" customWidth="1"/>
    <col min="5901" max="5901" width="3.453125" style="7" customWidth="1"/>
    <col min="5902" max="5902" width="15.6328125" style="7" customWidth="1"/>
    <col min="5903" max="5903" width="21" style="7" customWidth="1"/>
    <col min="5904" max="5904" width="3.6328125" style="7" customWidth="1"/>
    <col min="5905" max="5905" width="16.6328125" style="7" customWidth="1"/>
    <col min="5906" max="5906" width="21.453125" style="7" customWidth="1"/>
    <col min="5907" max="5907" width="13.54296875" style="7" customWidth="1"/>
    <col min="5908" max="5908" width="2.36328125" style="7" customWidth="1"/>
    <col min="5909" max="5909" width="16.54296875" style="7" customWidth="1"/>
    <col min="5910" max="5910" width="14.54296875" style="7" customWidth="1"/>
    <col min="5911" max="5911" width="41.36328125" style="7" customWidth="1"/>
    <col min="5912" max="5912" width="9.36328125" style="7"/>
    <col min="5913" max="5918" width="17" style="7" customWidth="1"/>
    <col min="5919" max="5919" width="9.36328125" style="7" customWidth="1"/>
    <col min="5920" max="6147" width="9.36328125" style="7"/>
    <col min="6148" max="6148" width="16" style="7" customWidth="1"/>
    <col min="6149" max="6149" width="12.6328125" style="7" customWidth="1"/>
    <col min="6150" max="6150" width="12" style="7" customWidth="1"/>
    <col min="6151" max="6151" width="16" style="7" customWidth="1"/>
    <col min="6152" max="6152" width="55" style="7" bestFit="1" customWidth="1"/>
    <col min="6153" max="6153" width="3.36328125" style="7" customWidth="1"/>
    <col min="6154" max="6154" width="16" style="7" customWidth="1"/>
    <col min="6155" max="6155" width="16.36328125" style="7" customWidth="1"/>
    <col min="6156" max="6156" width="14.6328125" style="7" bestFit="1" customWidth="1"/>
    <col min="6157" max="6157" width="3.453125" style="7" customWidth="1"/>
    <col min="6158" max="6158" width="15.6328125" style="7" customWidth="1"/>
    <col min="6159" max="6159" width="21" style="7" customWidth="1"/>
    <col min="6160" max="6160" width="3.6328125" style="7" customWidth="1"/>
    <col min="6161" max="6161" width="16.6328125" style="7" customWidth="1"/>
    <col min="6162" max="6162" width="21.453125" style="7" customWidth="1"/>
    <col min="6163" max="6163" width="13.54296875" style="7" customWidth="1"/>
    <col min="6164" max="6164" width="2.36328125" style="7" customWidth="1"/>
    <col min="6165" max="6165" width="16.54296875" style="7" customWidth="1"/>
    <col min="6166" max="6166" width="14.54296875" style="7" customWidth="1"/>
    <col min="6167" max="6167" width="41.36328125" style="7" customWidth="1"/>
    <col min="6168" max="6168" width="9.36328125" style="7"/>
    <col min="6169" max="6174" width="17" style="7" customWidth="1"/>
    <col min="6175" max="6175" width="9.36328125" style="7" customWidth="1"/>
    <col min="6176" max="6403" width="9.36328125" style="7"/>
    <col min="6404" max="6404" width="16" style="7" customWidth="1"/>
    <col min="6405" max="6405" width="12.6328125" style="7" customWidth="1"/>
    <col min="6406" max="6406" width="12" style="7" customWidth="1"/>
    <col min="6407" max="6407" width="16" style="7" customWidth="1"/>
    <col min="6408" max="6408" width="55" style="7" bestFit="1" customWidth="1"/>
    <col min="6409" max="6409" width="3.36328125" style="7" customWidth="1"/>
    <col min="6410" max="6410" width="16" style="7" customWidth="1"/>
    <col min="6411" max="6411" width="16.36328125" style="7" customWidth="1"/>
    <col min="6412" max="6412" width="14.6328125" style="7" bestFit="1" customWidth="1"/>
    <col min="6413" max="6413" width="3.453125" style="7" customWidth="1"/>
    <col min="6414" max="6414" width="15.6328125" style="7" customWidth="1"/>
    <col min="6415" max="6415" width="21" style="7" customWidth="1"/>
    <col min="6416" max="6416" width="3.6328125" style="7" customWidth="1"/>
    <col min="6417" max="6417" width="16.6328125" style="7" customWidth="1"/>
    <col min="6418" max="6418" width="21.453125" style="7" customWidth="1"/>
    <col min="6419" max="6419" width="13.54296875" style="7" customWidth="1"/>
    <col min="6420" max="6420" width="2.36328125" style="7" customWidth="1"/>
    <col min="6421" max="6421" width="16.54296875" style="7" customWidth="1"/>
    <col min="6422" max="6422" width="14.54296875" style="7" customWidth="1"/>
    <col min="6423" max="6423" width="41.36328125" style="7" customWidth="1"/>
    <col min="6424" max="6424" width="9.36328125" style="7"/>
    <col min="6425" max="6430" width="17" style="7" customWidth="1"/>
    <col min="6431" max="6431" width="9.36328125" style="7" customWidth="1"/>
    <col min="6432" max="6659" width="9.36328125" style="7"/>
    <col min="6660" max="6660" width="16" style="7" customWidth="1"/>
    <col min="6661" max="6661" width="12.6328125" style="7" customWidth="1"/>
    <col min="6662" max="6662" width="12" style="7" customWidth="1"/>
    <col min="6663" max="6663" width="16" style="7" customWidth="1"/>
    <col min="6664" max="6664" width="55" style="7" bestFit="1" customWidth="1"/>
    <col min="6665" max="6665" width="3.36328125" style="7" customWidth="1"/>
    <col min="6666" max="6666" width="16" style="7" customWidth="1"/>
    <col min="6667" max="6667" width="16.36328125" style="7" customWidth="1"/>
    <col min="6668" max="6668" width="14.6328125" style="7" bestFit="1" customWidth="1"/>
    <col min="6669" max="6669" width="3.453125" style="7" customWidth="1"/>
    <col min="6670" max="6670" width="15.6328125" style="7" customWidth="1"/>
    <col min="6671" max="6671" width="21" style="7" customWidth="1"/>
    <col min="6672" max="6672" width="3.6328125" style="7" customWidth="1"/>
    <col min="6673" max="6673" width="16.6328125" style="7" customWidth="1"/>
    <col min="6674" max="6674" width="21.453125" style="7" customWidth="1"/>
    <col min="6675" max="6675" width="13.54296875" style="7" customWidth="1"/>
    <col min="6676" max="6676" width="2.36328125" style="7" customWidth="1"/>
    <col min="6677" max="6677" width="16.54296875" style="7" customWidth="1"/>
    <col min="6678" max="6678" width="14.54296875" style="7" customWidth="1"/>
    <col min="6679" max="6679" width="41.36328125" style="7" customWidth="1"/>
    <col min="6680" max="6680" width="9.36328125" style="7"/>
    <col min="6681" max="6686" width="17" style="7" customWidth="1"/>
    <col min="6687" max="6687" width="9.36328125" style="7" customWidth="1"/>
    <col min="6688" max="6915" width="9.36328125" style="7"/>
    <col min="6916" max="6916" width="16" style="7" customWidth="1"/>
    <col min="6917" max="6917" width="12.6328125" style="7" customWidth="1"/>
    <col min="6918" max="6918" width="12" style="7" customWidth="1"/>
    <col min="6919" max="6919" width="16" style="7" customWidth="1"/>
    <col min="6920" max="6920" width="55" style="7" bestFit="1" customWidth="1"/>
    <col min="6921" max="6921" width="3.36328125" style="7" customWidth="1"/>
    <col min="6922" max="6922" width="16" style="7" customWidth="1"/>
    <col min="6923" max="6923" width="16.36328125" style="7" customWidth="1"/>
    <col min="6924" max="6924" width="14.6328125" style="7" bestFit="1" customWidth="1"/>
    <col min="6925" max="6925" width="3.453125" style="7" customWidth="1"/>
    <col min="6926" max="6926" width="15.6328125" style="7" customWidth="1"/>
    <col min="6927" max="6927" width="21" style="7" customWidth="1"/>
    <col min="6928" max="6928" width="3.6328125" style="7" customWidth="1"/>
    <col min="6929" max="6929" width="16.6328125" style="7" customWidth="1"/>
    <col min="6930" max="6930" width="21.453125" style="7" customWidth="1"/>
    <col min="6931" max="6931" width="13.54296875" style="7" customWidth="1"/>
    <col min="6932" max="6932" width="2.36328125" style="7" customWidth="1"/>
    <col min="6933" max="6933" width="16.54296875" style="7" customWidth="1"/>
    <col min="6934" max="6934" width="14.54296875" style="7" customWidth="1"/>
    <col min="6935" max="6935" width="41.36328125" style="7" customWidth="1"/>
    <col min="6936" max="6936" width="9.36328125" style="7"/>
    <col min="6937" max="6942" width="17" style="7" customWidth="1"/>
    <col min="6943" max="6943" width="9.36328125" style="7" customWidth="1"/>
    <col min="6944" max="7171" width="9.36328125" style="7"/>
    <col min="7172" max="7172" width="16" style="7" customWidth="1"/>
    <col min="7173" max="7173" width="12.6328125" style="7" customWidth="1"/>
    <col min="7174" max="7174" width="12" style="7" customWidth="1"/>
    <col min="7175" max="7175" width="16" style="7" customWidth="1"/>
    <col min="7176" max="7176" width="55" style="7" bestFit="1" customWidth="1"/>
    <col min="7177" max="7177" width="3.36328125" style="7" customWidth="1"/>
    <col min="7178" max="7178" width="16" style="7" customWidth="1"/>
    <col min="7179" max="7179" width="16.36328125" style="7" customWidth="1"/>
    <col min="7180" max="7180" width="14.6328125" style="7" bestFit="1" customWidth="1"/>
    <col min="7181" max="7181" width="3.453125" style="7" customWidth="1"/>
    <col min="7182" max="7182" width="15.6328125" style="7" customWidth="1"/>
    <col min="7183" max="7183" width="21" style="7" customWidth="1"/>
    <col min="7184" max="7184" width="3.6328125" style="7" customWidth="1"/>
    <col min="7185" max="7185" width="16.6328125" style="7" customWidth="1"/>
    <col min="7186" max="7186" width="21.453125" style="7" customWidth="1"/>
    <col min="7187" max="7187" width="13.54296875" style="7" customWidth="1"/>
    <col min="7188" max="7188" width="2.36328125" style="7" customWidth="1"/>
    <col min="7189" max="7189" width="16.54296875" style="7" customWidth="1"/>
    <col min="7190" max="7190" width="14.54296875" style="7" customWidth="1"/>
    <col min="7191" max="7191" width="41.36328125" style="7" customWidth="1"/>
    <col min="7192" max="7192" width="9.36328125" style="7"/>
    <col min="7193" max="7198" width="17" style="7" customWidth="1"/>
    <col min="7199" max="7199" width="9.36328125" style="7" customWidth="1"/>
    <col min="7200" max="7427" width="9.36328125" style="7"/>
    <col min="7428" max="7428" width="16" style="7" customWidth="1"/>
    <col min="7429" max="7429" width="12.6328125" style="7" customWidth="1"/>
    <col min="7430" max="7430" width="12" style="7" customWidth="1"/>
    <col min="7431" max="7431" width="16" style="7" customWidth="1"/>
    <col min="7432" max="7432" width="55" style="7" bestFit="1" customWidth="1"/>
    <col min="7433" max="7433" width="3.36328125" style="7" customWidth="1"/>
    <col min="7434" max="7434" width="16" style="7" customWidth="1"/>
    <col min="7435" max="7435" width="16.36328125" style="7" customWidth="1"/>
    <col min="7436" max="7436" width="14.6328125" style="7" bestFit="1" customWidth="1"/>
    <col min="7437" max="7437" width="3.453125" style="7" customWidth="1"/>
    <col min="7438" max="7438" width="15.6328125" style="7" customWidth="1"/>
    <col min="7439" max="7439" width="21" style="7" customWidth="1"/>
    <col min="7440" max="7440" width="3.6328125" style="7" customWidth="1"/>
    <col min="7441" max="7441" width="16.6328125" style="7" customWidth="1"/>
    <col min="7442" max="7442" width="21.453125" style="7" customWidth="1"/>
    <col min="7443" max="7443" width="13.54296875" style="7" customWidth="1"/>
    <col min="7444" max="7444" width="2.36328125" style="7" customWidth="1"/>
    <col min="7445" max="7445" width="16.54296875" style="7" customWidth="1"/>
    <col min="7446" max="7446" width="14.54296875" style="7" customWidth="1"/>
    <col min="7447" max="7447" width="41.36328125" style="7" customWidth="1"/>
    <col min="7448" max="7448" width="9.36328125" style="7"/>
    <col min="7449" max="7454" width="17" style="7" customWidth="1"/>
    <col min="7455" max="7455" width="9.36328125" style="7" customWidth="1"/>
    <col min="7456" max="7683" width="9.36328125" style="7"/>
    <col min="7684" max="7684" width="16" style="7" customWidth="1"/>
    <col min="7685" max="7685" width="12.6328125" style="7" customWidth="1"/>
    <col min="7686" max="7686" width="12" style="7" customWidth="1"/>
    <col min="7687" max="7687" width="16" style="7" customWidth="1"/>
    <col min="7688" max="7688" width="55" style="7" bestFit="1" customWidth="1"/>
    <col min="7689" max="7689" width="3.36328125" style="7" customWidth="1"/>
    <col min="7690" max="7690" width="16" style="7" customWidth="1"/>
    <col min="7691" max="7691" width="16.36328125" style="7" customWidth="1"/>
    <col min="7692" max="7692" width="14.6328125" style="7" bestFit="1" customWidth="1"/>
    <col min="7693" max="7693" width="3.453125" style="7" customWidth="1"/>
    <col min="7694" max="7694" width="15.6328125" style="7" customWidth="1"/>
    <col min="7695" max="7695" width="21" style="7" customWidth="1"/>
    <col min="7696" max="7696" width="3.6328125" style="7" customWidth="1"/>
    <col min="7697" max="7697" width="16.6328125" style="7" customWidth="1"/>
    <col min="7698" max="7698" width="21.453125" style="7" customWidth="1"/>
    <col min="7699" max="7699" width="13.54296875" style="7" customWidth="1"/>
    <col min="7700" max="7700" width="2.36328125" style="7" customWidth="1"/>
    <col min="7701" max="7701" width="16.54296875" style="7" customWidth="1"/>
    <col min="7702" max="7702" width="14.54296875" style="7" customWidth="1"/>
    <col min="7703" max="7703" width="41.36328125" style="7" customWidth="1"/>
    <col min="7704" max="7704" width="9.36328125" style="7"/>
    <col min="7705" max="7710" width="17" style="7" customWidth="1"/>
    <col min="7711" max="7711" width="9.36328125" style="7" customWidth="1"/>
    <col min="7712" max="7939" width="9.36328125" style="7"/>
    <col min="7940" max="7940" width="16" style="7" customWidth="1"/>
    <col min="7941" max="7941" width="12.6328125" style="7" customWidth="1"/>
    <col min="7942" max="7942" width="12" style="7" customWidth="1"/>
    <col min="7943" max="7943" width="16" style="7" customWidth="1"/>
    <col min="7944" max="7944" width="55" style="7" bestFit="1" customWidth="1"/>
    <col min="7945" max="7945" width="3.36328125" style="7" customWidth="1"/>
    <col min="7946" max="7946" width="16" style="7" customWidth="1"/>
    <col min="7947" max="7947" width="16.36328125" style="7" customWidth="1"/>
    <col min="7948" max="7948" width="14.6328125" style="7" bestFit="1" customWidth="1"/>
    <col min="7949" max="7949" width="3.453125" style="7" customWidth="1"/>
    <col min="7950" max="7950" width="15.6328125" style="7" customWidth="1"/>
    <col min="7951" max="7951" width="21" style="7" customWidth="1"/>
    <col min="7952" max="7952" width="3.6328125" style="7" customWidth="1"/>
    <col min="7953" max="7953" width="16.6328125" style="7" customWidth="1"/>
    <col min="7954" max="7954" width="21.453125" style="7" customWidth="1"/>
    <col min="7955" max="7955" width="13.54296875" style="7" customWidth="1"/>
    <col min="7956" max="7956" width="2.36328125" style="7" customWidth="1"/>
    <col min="7957" max="7957" width="16.54296875" style="7" customWidth="1"/>
    <col min="7958" max="7958" width="14.54296875" style="7" customWidth="1"/>
    <col min="7959" max="7959" width="41.36328125" style="7" customWidth="1"/>
    <col min="7960" max="7960" width="9.36328125" style="7"/>
    <col min="7961" max="7966" width="17" style="7" customWidth="1"/>
    <col min="7967" max="7967" width="9.36328125" style="7" customWidth="1"/>
    <col min="7968" max="8195" width="9.36328125" style="7"/>
    <col min="8196" max="8196" width="16" style="7" customWidth="1"/>
    <col min="8197" max="8197" width="12.6328125" style="7" customWidth="1"/>
    <col min="8198" max="8198" width="12" style="7" customWidth="1"/>
    <col min="8199" max="8199" width="16" style="7" customWidth="1"/>
    <col min="8200" max="8200" width="55" style="7" bestFit="1" customWidth="1"/>
    <col min="8201" max="8201" width="3.36328125" style="7" customWidth="1"/>
    <col min="8202" max="8202" width="16" style="7" customWidth="1"/>
    <col min="8203" max="8203" width="16.36328125" style="7" customWidth="1"/>
    <col min="8204" max="8204" width="14.6328125" style="7" bestFit="1" customWidth="1"/>
    <col min="8205" max="8205" width="3.453125" style="7" customWidth="1"/>
    <col min="8206" max="8206" width="15.6328125" style="7" customWidth="1"/>
    <col min="8207" max="8207" width="21" style="7" customWidth="1"/>
    <col min="8208" max="8208" width="3.6328125" style="7" customWidth="1"/>
    <col min="8209" max="8209" width="16.6328125" style="7" customWidth="1"/>
    <col min="8210" max="8210" width="21.453125" style="7" customWidth="1"/>
    <col min="8211" max="8211" width="13.54296875" style="7" customWidth="1"/>
    <col min="8212" max="8212" width="2.36328125" style="7" customWidth="1"/>
    <col min="8213" max="8213" width="16.54296875" style="7" customWidth="1"/>
    <col min="8214" max="8214" width="14.54296875" style="7" customWidth="1"/>
    <col min="8215" max="8215" width="41.36328125" style="7" customWidth="1"/>
    <col min="8216" max="8216" width="9.36328125" style="7"/>
    <col min="8217" max="8222" width="17" style="7" customWidth="1"/>
    <col min="8223" max="8223" width="9.36328125" style="7" customWidth="1"/>
    <col min="8224" max="8451" width="9.36328125" style="7"/>
    <col min="8452" max="8452" width="16" style="7" customWidth="1"/>
    <col min="8453" max="8453" width="12.6328125" style="7" customWidth="1"/>
    <col min="8454" max="8454" width="12" style="7" customWidth="1"/>
    <col min="8455" max="8455" width="16" style="7" customWidth="1"/>
    <col min="8456" max="8456" width="55" style="7" bestFit="1" customWidth="1"/>
    <col min="8457" max="8457" width="3.36328125" style="7" customWidth="1"/>
    <col min="8458" max="8458" width="16" style="7" customWidth="1"/>
    <col min="8459" max="8459" width="16.36328125" style="7" customWidth="1"/>
    <col min="8460" max="8460" width="14.6328125" style="7" bestFit="1" customWidth="1"/>
    <col min="8461" max="8461" width="3.453125" style="7" customWidth="1"/>
    <col min="8462" max="8462" width="15.6328125" style="7" customWidth="1"/>
    <col min="8463" max="8463" width="21" style="7" customWidth="1"/>
    <col min="8464" max="8464" width="3.6328125" style="7" customWidth="1"/>
    <col min="8465" max="8465" width="16.6328125" style="7" customWidth="1"/>
    <col min="8466" max="8466" width="21.453125" style="7" customWidth="1"/>
    <col min="8467" max="8467" width="13.54296875" style="7" customWidth="1"/>
    <col min="8468" max="8468" width="2.36328125" style="7" customWidth="1"/>
    <col min="8469" max="8469" width="16.54296875" style="7" customWidth="1"/>
    <col min="8470" max="8470" width="14.54296875" style="7" customWidth="1"/>
    <col min="8471" max="8471" width="41.36328125" style="7" customWidth="1"/>
    <col min="8472" max="8472" width="9.36328125" style="7"/>
    <col min="8473" max="8478" width="17" style="7" customWidth="1"/>
    <col min="8479" max="8479" width="9.36328125" style="7" customWidth="1"/>
    <col min="8480" max="8707" width="9.36328125" style="7"/>
    <col min="8708" max="8708" width="16" style="7" customWidth="1"/>
    <col min="8709" max="8709" width="12.6328125" style="7" customWidth="1"/>
    <col min="8710" max="8710" width="12" style="7" customWidth="1"/>
    <col min="8711" max="8711" width="16" style="7" customWidth="1"/>
    <col min="8712" max="8712" width="55" style="7" bestFit="1" customWidth="1"/>
    <col min="8713" max="8713" width="3.36328125" style="7" customWidth="1"/>
    <col min="8714" max="8714" width="16" style="7" customWidth="1"/>
    <col min="8715" max="8715" width="16.36328125" style="7" customWidth="1"/>
    <col min="8716" max="8716" width="14.6328125" style="7" bestFit="1" customWidth="1"/>
    <col min="8717" max="8717" width="3.453125" style="7" customWidth="1"/>
    <col min="8718" max="8718" width="15.6328125" style="7" customWidth="1"/>
    <col min="8719" max="8719" width="21" style="7" customWidth="1"/>
    <col min="8720" max="8720" width="3.6328125" style="7" customWidth="1"/>
    <col min="8721" max="8721" width="16.6328125" style="7" customWidth="1"/>
    <col min="8722" max="8722" width="21.453125" style="7" customWidth="1"/>
    <col min="8723" max="8723" width="13.54296875" style="7" customWidth="1"/>
    <col min="8724" max="8724" width="2.36328125" style="7" customWidth="1"/>
    <col min="8725" max="8725" width="16.54296875" style="7" customWidth="1"/>
    <col min="8726" max="8726" width="14.54296875" style="7" customWidth="1"/>
    <col min="8727" max="8727" width="41.36328125" style="7" customWidth="1"/>
    <col min="8728" max="8728" width="9.36328125" style="7"/>
    <col min="8729" max="8734" width="17" style="7" customWidth="1"/>
    <col min="8735" max="8735" width="9.36328125" style="7" customWidth="1"/>
    <col min="8736" max="8963" width="9.36328125" style="7"/>
    <col min="8964" max="8964" width="16" style="7" customWidth="1"/>
    <col min="8965" max="8965" width="12.6328125" style="7" customWidth="1"/>
    <col min="8966" max="8966" width="12" style="7" customWidth="1"/>
    <col min="8967" max="8967" width="16" style="7" customWidth="1"/>
    <col min="8968" max="8968" width="55" style="7" bestFit="1" customWidth="1"/>
    <col min="8969" max="8969" width="3.36328125" style="7" customWidth="1"/>
    <col min="8970" max="8970" width="16" style="7" customWidth="1"/>
    <col min="8971" max="8971" width="16.36328125" style="7" customWidth="1"/>
    <col min="8972" max="8972" width="14.6328125" style="7" bestFit="1" customWidth="1"/>
    <col min="8973" max="8973" width="3.453125" style="7" customWidth="1"/>
    <col min="8974" max="8974" width="15.6328125" style="7" customWidth="1"/>
    <col min="8975" max="8975" width="21" style="7" customWidth="1"/>
    <col min="8976" max="8976" width="3.6328125" style="7" customWidth="1"/>
    <col min="8977" max="8977" width="16.6328125" style="7" customWidth="1"/>
    <col min="8978" max="8978" width="21.453125" style="7" customWidth="1"/>
    <col min="8979" max="8979" width="13.54296875" style="7" customWidth="1"/>
    <col min="8980" max="8980" width="2.36328125" style="7" customWidth="1"/>
    <col min="8981" max="8981" width="16.54296875" style="7" customWidth="1"/>
    <col min="8982" max="8982" width="14.54296875" style="7" customWidth="1"/>
    <col min="8983" max="8983" width="41.36328125" style="7" customWidth="1"/>
    <col min="8984" max="8984" width="9.36328125" style="7"/>
    <col min="8985" max="8990" width="17" style="7" customWidth="1"/>
    <col min="8991" max="8991" width="9.36328125" style="7" customWidth="1"/>
    <col min="8992" max="9219" width="9.36328125" style="7"/>
    <col min="9220" max="9220" width="16" style="7" customWidth="1"/>
    <col min="9221" max="9221" width="12.6328125" style="7" customWidth="1"/>
    <col min="9222" max="9222" width="12" style="7" customWidth="1"/>
    <col min="9223" max="9223" width="16" style="7" customWidth="1"/>
    <col min="9224" max="9224" width="55" style="7" bestFit="1" customWidth="1"/>
    <col min="9225" max="9225" width="3.36328125" style="7" customWidth="1"/>
    <col min="9226" max="9226" width="16" style="7" customWidth="1"/>
    <col min="9227" max="9227" width="16.36328125" style="7" customWidth="1"/>
    <col min="9228" max="9228" width="14.6328125" style="7" bestFit="1" customWidth="1"/>
    <col min="9229" max="9229" width="3.453125" style="7" customWidth="1"/>
    <col min="9230" max="9230" width="15.6328125" style="7" customWidth="1"/>
    <col min="9231" max="9231" width="21" style="7" customWidth="1"/>
    <col min="9232" max="9232" width="3.6328125" style="7" customWidth="1"/>
    <col min="9233" max="9233" width="16.6328125" style="7" customWidth="1"/>
    <col min="9234" max="9234" width="21.453125" style="7" customWidth="1"/>
    <col min="9235" max="9235" width="13.54296875" style="7" customWidth="1"/>
    <col min="9236" max="9236" width="2.36328125" style="7" customWidth="1"/>
    <col min="9237" max="9237" width="16.54296875" style="7" customWidth="1"/>
    <col min="9238" max="9238" width="14.54296875" style="7" customWidth="1"/>
    <col min="9239" max="9239" width="41.36328125" style="7" customWidth="1"/>
    <col min="9240" max="9240" width="9.36328125" style="7"/>
    <col min="9241" max="9246" width="17" style="7" customWidth="1"/>
    <col min="9247" max="9247" width="9.36328125" style="7" customWidth="1"/>
    <col min="9248" max="9475" width="9.36328125" style="7"/>
    <col min="9476" max="9476" width="16" style="7" customWidth="1"/>
    <col min="9477" max="9477" width="12.6328125" style="7" customWidth="1"/>
    <col min="9478" max="9478" width="12" style="7" customWidth="1"/>
    <col min="9479" max="9479" width="16" style="7" customWidth="1"/>
    <col min="9480" max="9480" width="55" style="7" bestFit="1" customWidth="1"/>
    <col min="9481" max="9481" width="3.36328125" style="7" customWidth="1"/>
    <col min="9482" max="9482" width="16" style="7" customWidth="1"/>
    <col min="9483" max="9483" width="16.36328125" style="7" customWidth="1"/>
    <col min="9484" max="9484" width="14.6328125" style="7" bestFit="1" customWidth="1"/>
    <col min="9485" max="9485" width="3.453125" style="7" customWidth="1"/>
    <col min="9486" max="9486" width="15.6328125" style="7" customWidth="1"/>
    <col min="9487" max="9487" width="21" style="7" customWidth="1"/>
    <col min="9488" max="9488" width="3.6328125" style="7" customWidth="1"/>
    <col min="9489" max="9489" width="16.6328125" style="7" customWidth="1"/>
    <col min="9490" max="9490" width="21.453125" style="7" customWidth="1"/>
    <col min="9491" max="9491" width="13.54296875" style="7" customWidth="1"/>
    <col min="9492" max="9492" width="2.36328125" style="7" customWidth="1"/>
    <col min="9493" max="9493" width="16.54296875" style="7" customWidth="1"/>
    <col min="9494" max="9494" width="14.54296875" style="7" customWidth="1"/>
    <col min="9495" max="9495" width="41.36328125" style="7" customWidth="1"/>
    <col min="9496" max="9496" width="9.36328125" style="7"/>
    <col min="9497" max="9502" width="17" style="7" customWidth="1"/>
    <col min="9503" max="9503" width="9.36328125" style="7" customWidth="1"/>
    <col min="9504" max="9731" width="9.36328125" style="7"/>
    <col min="9732" max="9732" width="16" style="7" customWidth="1"/>
    <col min="9733" max="9733" width="12.6328125" style="7" customWidth="1"/>
    <col min="9734" max="9734" width="12" style="7" customWidth="1"/>
    <col min="9735" max="9735" width="16" style="7" customWidth="1"/>
    <col min="9736" max="9736" width="55" style="7" bestFit="1" customWidth="1"/>
    <col min="9737" max="9737" width="3.36328125" style="7" customWidth="1"/>
    <col min="9738" max="9738" width="16" style="7" customWidth="1"/>
    <col min="9739" max="9739" width="16.36328125" style="7" customWidth="1"/>
    <col min="9740" max="9740" width="14.6328125" style="7" bestFit="1" customWidth="1"/>
    <col min="9741" max="9741" width="3.453125" style="7" customWidth="1"/>
    <col min="9742" max="9742" width="15.6328125" style="7" customWidth="1"/>
    <col min="9743" max="9743" width="21" style="7" customWidth="1"/>
    <col min="9744" max="9744" width="3.6328125" style="7" customWidth="1"/>
    <col min="9745" max="9745" width="16.6328125" style="7" customWidth="1"/>
    <col min="9746" max="9746" width="21.453125" style="7" customWidth="1"/>
    <col min="9747" max="9747" width="13.54296875" style="7" customWidth="1"/>
    <col min="9748" max="9748" width="2.36328125" style="7" customWidth="1"/>
    <col min="9749" max="9749" width="16.54296875" style="7" customWidth="1"/>
    <col min="9750" max="9750" width="14.54296875" style="7" customWidth="1"/>
    <col min="9751" max="9751" width="41.36328125" style="7" customWidth="1"/>
    <col min="9752" max="9752" width="9.36328125" style="7"/>
    <col min="9753" max="9758" width="17" style="7" customWidth="1"/>
    <col min="9759" max="9759" width="9.36328125" style="7" customWidth="1"/>
    <col min="9760" max="9987" width="9.36328125" style="7"/>
    <col min="9988" max="9988" width="16" style="7" customWidth="1"/>
    <col min="9989" max="9989" width="12.6328125" style="7" customWidth="1"/>
    <col min="9990" max="9990" width="12" style="7" customWidth="1"/>
    <col min="9991" max="9991" width="16" style="7" customWidth="1"/>
    <col min="9992" max="9992" width="55" style="7" bestFit="1" customWidth="1"/>
    <col min="9993" max="9993" width="3.36328125" style="7" customWidth="1"/>
    <col min="9994" max="9994" width="16" style="7" customWidth="1"/>
    <col min="9995" max="9995" width="16.36328125" style="7" customWidth="1"/>
    <col min="9996" max="9996" width="14.6328125" style="7" bestFit="1" customWidth="1"/>
    <col min="9997" max="9997" width="3.453125" style="7" customWidth="1"/>
    <col min="9998" max="9998" width="15.6328125" style="7" customWidth="1"/>
    <col min="9999" max="9999" width="21" style="7" customWidth="1"/>
    <col min="10000" max="10000" width="3.6328125" style="7" customWidth="1"/>
    <col min="10001" max="10001" width="16.6328125" style="7" customWidth="1"/>
    <col min="10002" max="10002" width="21.453125" style="7" customWidth="1"/>
    <col min="10003" max="10003" width="13.54296875" style="7" customWidth="1"/>
    <col min="10004" max="10004" width="2.36328125" style="7" customWidth="1"/>
    <col min="10005" max="10005" width="16.54296875" style="7" customWidth="1"/>
    <col min="10006" max="10006" width="14.54296875" style="7" customWidth="1"/>
    <col min="10007" max="10007" width="41.36328125" style="7" customWidth="1"/>
    <col min="10008" max="10008" width="9.36328125" style="7"/>
    <col min="10009" max="10014" width="17" style="7" customWidth="1"/>
    <col min="10015" max="10015" width="9.36328125" style="7" customWidth="1"/>
    <col min="10016" max="10243" width="9.36328125" style="7"/>
    <col min="10244" max="10244" width="16" style="7" customWidth="1"/>
    <col min="10245" max="10245" width="12.6328125" style="7" customWidth="1"/>
    <col min="10246" max="10246" width="12" style="7" customWidth="1"/>
    <col min="10247" max="10247" width="16" style="7" customWidth="1"/>
    <col min="10248" max="10248" width="55" style="7" bestFit="1" customWidth="1"/>
    <col min="10249" max="10249" width="3.36328125" style="7" customWidth="1"/>
    <col min="10250" max="10250" width="16" style="7" customWidth="1"/>
    <col min="10251" max="10251" width="16.36328125" style="7" customWidth="1"/>
    <col min="10252" max="10252" width="14.6328125" style="7" bestFit="1" customWidth="1"/>
    <col min="10253" max="10253" width="3.453125" style="7" customWidth="1"/>
    <col min="10254" max="10254" width="15.6328125" style="7" customWidth="1"/>
    <col min="10255" max="10255" width="21" style="7" customWidth="1"/>
    <col min="10256" max="10256" width="3.6328125" style="7" customWidth="1"/>
    <col min="10257" max="10257" width="16.6328125" style="7" customWidth="1"/>
    <col min="10258" max="10258" width="21.453125" style="7" customWidth="1"/>
    <col min="10259" max="10259" width="13.54296875" style="7" customWidth="1"/>
    <col min="10260" max="10260" width="2.36328125" style="7" customWidth="1"/>
    <col min="10261" max="10261" width="16.54296875" style="7" customWidth="1"/>
    <col min="10262" max="10262" width="14.54296875" style="7" customWidth="1"/>
    <col min="10263" max="10263" width="41.36328125" style="7" customWidth="1"/>
    <col min="10264" max="10264" width="9.36328125" style="7"/>
    <col min="10265" max="10270" width="17" style="7" customWidth="1"/>
    <col min="10271" max="10271" width="9.36328125" style="7" customWidth="1"/>
    <col min="10272" max="10499" width="9.36328125" style="7"/>
    <col min="10500" max="10500" width="16" style="7" customWidth="1"/>
    <col min="10501" max="10501" width="12.6328125" style="7" customWidth="1"/>
    <col min="10502" max="10502" width="12" style="7" customWidth="1"/>
    <col min="10503" max="10503" width="16" style="7" customWidth="1"/>
    <col min="10504" max="10504" width="55" style="7" bestFit="1" customWidth="1"/>
    <col min="10505" max="10505" width="3.36328125" style="7" customWidth="1"/>
    <col min="10506" max="10506" width="16" style="7" customWidth="1"/>
    <col min="10507" max="10507" width="16.36328125" style="7" customWidth="1"/>
    <col min="10508" max="10508" width="14.6328125" style="7" bestFit="1" customWidth="1"/>
    <col min="10509" max="10509" width="3.453125" style="7" customWidth="1"/>
    <col min="10510" max="10510" width="15.6328125" style="7" customWidth="1"/>
    <col min="10511" max="10511" width="21" style="7" customWidth="1"/>
    <col min="10512" max="10512" width="3.6328125" style="7" customWidth="1"/>
    <col min="10513" max="10513" width="16.6328125" style="7" customWidth="1"/>
    <col min="10514" max="10514" width="21.453125" style="7" customWidth="1"/>
    <col min="10515" max="10515" width="13.54296875" style="7" customWidth="1"/>
    <col min="10516" max="10516" width="2.36328125" style="7" customWidth="1"/>
    <col min="10517" max="10517" width="16.54296875" style="7" customWidth="1"/>
    <col min="10518" max="10518" width="14.54296875" style="7" customWidth="1"/>
    <col min="10519" max="10519" width="41.36328125" style="7" customWidth="1"/>
    <col min="10520" max="10520" width="9.36328125" style="7"/>
    <col min="10521" max="10526" width="17" style="7" customWidth="1"/>
    <col min="10527" max="10527" width="9.36328125" style="7" customWidth="1"/>
    <col min="10528" max="10755" width="9.36328125" style="7"/>
    <col min="10756" max="10756" width="16" style="7" customWidth="1"/>
    <col min="10757" max="10757" width="12.6328125" style="7" customWidth="1"/>
    <col min="10758" max="10758" width="12" style="7" customWidth="1"/>
    <col min="10759" max="10759" width="16" style="7" customWidth="1"/>
    <col min="10760" max="10760" width="55" style="7" bestFit="1" customWidth="1"/>
    <col min="10761" max="10761" width="3.36328125" style="7" customWidth="1"/>
    <col min="10762" max="10762" width="16" style="7" customWidth="1"/>
    <col min="10763" max="10763" width="16.36328125" style="7" customWidth="1"/>
    <col min="10764" max="10764" width="14.6328125" style="7" bestFit="1" customWidth="1"/>
    <col min="10765" max="10765" width="3.453125" style="7" customWidth="1"/>
    <col min="10766" max="10766" width="15.6328125" style="7" customWidth="1"/>
    <col min="10767" max="10767" width="21" style="7" customWidth="1"/>
    <col min="10768" max="10768" width="3.6328125" style="7" customWidth="1"/>
    <col min="10769" max="10769" width="16.6328125" style="7" customWidth="1"/>
    <col min="10770" max="10770" width="21.453125" style="7" customWidth="1"/>
    <col min="10771" max="10771" width="13.54296875" style="7" customWidth="1"/>
    <col min="10772" max="10772" width="2.36328125" style="7" customWidth="1"/>
    <col min="10773" max="10773" width="16.54296875" style="7" customWidth="1"/>
    <col min="10774" max="10774" width="14.54296875" style="7" customWidth="1"/>
    <col min="10775" max="10775" width="41.36328125" style="7" customWidth="1"/>
    <col min="10776" max="10776" width="9.36328125" style="7"/>
    <col min="10777" max="10782" width="17" style="7" customWidth="1"/>
    <col min="10783" max="10783" width="9.36328125" style="7" customWidth="1"/>
    <col min="10784" max="11011" width="9.36328125" style="7"/>
    <col min="11012" max="11012" width="16" style="7" customWidth="1"/>
    <col min="11013" max="11013" width="12.6328125" style="7" customWidth="1"/>
    <col min="11014" max="11014" width="12" style="7" customWidth="1"/>
    <col min="11015" max="11015" width="16" style="7" customWidth="1"/>
    <col min="11016" max="11016" width="55" style="7" bestFit="1" customWidth="1"/>
    <col min="11017" max="11017" width="3.36328125" style="7" customWidth="1"/>
    <col min="11018" max="11018" width="16" style="7" customWidth="1"/>
    <col min="11019" max="11019" width="16.36328125" style="7" customWidth="1"/>
    <col min="11020" max="11020" width="14.6328125" style="7" bestFit="1" customWidth="1"/>
    <col min="11021" max="11021" width="3.453125" style="7" customWidth="1"/>
    <col min="11022" max="11022" width="15.6328125" style="7" customWidth="1"/>
    <col min="11023" max="11023" width="21" style="7" customWidth="1"/>
    <col min="11024" max="11024" width="3.6328125" style="7" customWidth="1"/>
    <col min="11025" max="11025" width="16.6328125" style="7" customWidth="1"/>
    <col min="11026" max="11026" width="21.453125" style="7" customWidth="1"/>
    <col min="11027" max="11027" width="13.54296875" style="7" customWidth="1"/>
    <col min="11028" max="11028" width="2.36328125" style="7" customWidth="1"/>
    <col min="11029" max="11029" width="16.54296875" style="7" customWidth="1"/>
    <col min="11030" max="11030" width="14.54296875" style="7" customWidth="1"/>
    <col min="11031" max="11031" width="41.36328125" style="7" customWidth="1"/>
    <col min="11032" max="11032" width="9.36328125" style="7"/>
    <col min="11033" max="11038" width="17" style="7" customWidth="1"/>
    <col min="11039" max="11039" width="9.36328125" style="7" customWidth="1"/>
    <col min="11040" max="11267" width="9.36328125" style="7"/>
    <col min="11268" max="11268" width="16" style="7" customWidth="1"/>
    <col min="11269" max="11269" width="12.6328125" style="7" customWidth="1"/>
    <col min="11270" max="11270" width="12" style="7" customWidth="1"/>
    <col min="11271" max="11271" width="16" style="7" customWidth="1"/>
    <col min="11272" max="11272" width="55" style="7" bestFit="1" customWidth="1"/>
    <col min="11273" max="11273" width="3.36328125" style="7" customWidth="1"/>
    <col min="11274" max="11274" width="16" style="7" customWidth="1"/>
    <col min="11275" max="11275" width="16.36328125" style="7" customWidth="1"/>
    <col min="11276" max="11276" width="14.6328125" style="7" bestFit="1" customWidth="1"/>
    <col min="11277" max="11277" width="3.453125" style="7" customWidth="1"/>
    <col min="11278" max="11278" width="15.6328125" style="7" customWidth="1"/>
    <col min="11279" max="11279" width="21" style="7" customWidth="1"/>
    <col min="11280" max="11280" width="3.6328125" style="7" customWidth="1"/>
    <col min="11281" max="11281" width="16.6328125" style="7" customWidth="1"/>
    <col min="11282" max="11282" width="21.453125" style="7" customWidth="1"/>
    <col min="11283" max="11283" width="13.54296875" style="7" customWidth="1"/>
    <col min="11284" max="11284" width="2.36328125" style="7" customWidth="1"/>
    <col min="11285" max="11285" width="16.54296875" style="7" customWidth="1"/>
    <col min="11286" max="11286" width="14.54296875" style="7" customWidth="1"/>
    <col min="11287" max="11287" width="41.36328125" style="7" customWidth="1"/>
    <col min="11288" max="11288" width="9.36328125" style="7"/>
    <col min="11289" max="11294" width="17" style="7" customWidth="1"/>
    <col min="11295" max="11295" width="9.36328125" style="7" customWidth="1"/>
    <col min="11296" max="11523" width="9.36328125" style="7"/>
    <col min="11524" max="11524" width="16" style="7" customWidth="1"/>
    <col min="11525" max="11525" width="12.6328125" style="7" customWidth="1"/>
    <col min="11526" max="11526" width="12" style="7" customWidth="1"/>
    <col min="11527" max="11527" width="16" style="7" customWidth="1"/>
    <col min="11528" max="11528" width="55" style="7" bestFit="1" customWidth="1"/>
    <col min="11529" max="11529" width="3.36328125" style="7" customWidth="1"/>
    <col min="11530" max="11530" width="16" style="7" customWidth="1"/>
    <col min="11531" max="11531" width="16.36328125" style="7" customWidth="1"/>
    <col min="11532" max="11532" width="14.6328125" style="7" bestFit="1" customWidth="1"/>
    <col min="11533" max="11533" width="3.453125" style="7" customWidth="1"/>
    <col min="11534" max="11534" width="15.6328125" style="7" customWidth="1"/>
    <col min="11535" max="11535" width="21" style="7" customWidth="1"/>
    <col min="11536" max="11536" width="3.6328125" style="7" customWidth="1"/>
    <col min="11537" max="11537" width="16.6328125" style="7" customWidth="1"/>
    <col min="11538" max="11538" width="21.453125" style="7" customWidth="1"/>
    <col min="11539" max="11539" width="13.54296875" style="7" customWidth="1"/>
    <col min="11540" max="11540" width="2.36328125" style="7" customWidth="1"/>
    <col min="11541" max="11541" width="16.54296875" style="7" customWidth="1"/>
    <col min="11542" max="11542" width="14.54296875" style="7" customWidth="1"/>
    <col min="11543" max="11543" width="41.36328125" style="7" customWidth="1"/>
    <col min="11544" max="11544" width="9.36328125" style="7"/>
    <col min="11545" max="11550" width="17" style="7" customWidth="1"/>
    <col min="11551" max="11551" width="9.36328125" style="7" customWidth="1"/>
    <col min="11552" max="11779" width="9.36328125" style="7"/>
    <col min="11780" max="11780" width="16" style="7" customWidth="1"/>
    <col min="11781" max="11781" width="12.6328125" style="7" customWidth="1"/>
    <col min="11782" max="11782" width="12" style="7" customWidth="1"/>
    <col min="11783" max="11783" width="16" style="7" customWidth="1"/>
    <col min="11784" max="11784" width="55" style="7" bestFit="1" customWidth="1"/>
    <col min="11785" max="11785" width="3.36328125" style="7" customWidth="1"/>
    <col min="11786" max="11786" width="16" style="7" customWidth="1"/>
    <col min="11787" max="11787" width="16.36328125" style="7" customWidth="1"/>
    <col min="11788" max="11788" width="14.6328125" style="7" bestFit="1" customWidth="1"/>
    <col min="11789" max="11789" width="3.453125" style="7" customWidth="1"/>
    <col min="11790" max="11790" width="15.6328125" style="7" customWidth="1"/>
    <col min="11791" max="11791" width="21" style="7" customWidth="1"/>
    <col min="11792" max="11792" width="3.6328125" style="7" customWidth="1"/>
    <col min="11793" max="11793" width="16.6328125" style="7" customWidth="1"/>
    <col min="11794" max="11794" width="21.453125" style="7" customWidth="1"/>
    <col min="11795" max="11795" width="13.54296875" style="7" customWidth="1"/>
    <col min="11796" max="11796" width="2.36328125" style="7" customWidth="1"/>
    <col min="11797" max="11797" width="16.54296875" style="7" customWidth="1"/>
    <col min="11798" max="11798" width="14.54296875" style="7" customWidth="1"/>
    <col min="11799" max="11799" width="41.36328125" style="7" customWidth="1"/>
    <col min="11800" max="11800" width="9.36328125" style="7"/>
    <col min="11801" max="11806" width="17" style="7" customWidth="1"/>
    <col min="11807" max="11807" width="9.36328125" style="7" customWidth="1"/>
    <col min="11808" max="12035" width="9.36328125" style="7"/>
    <col min="12036" max="12036" width="16" style="7" customWidth="1"/>
    <col min="12037" max="12037" width="12.6328125" style="7" customWidth="1"/>
    <col min="12038" max="12038" width="12" style="7" customWidth="1"/>
    <col min="12039" max="12039" width="16" style="7" customWidth="1"/>
    <col min="12040" max="12040" width="55" style="7" bestFit="1" customWidth="1"/>
    <col min="12041" max="12041" width="3.36328125" style="7" customWidth="1"/>
    <col min="12042" max="12042" width="16" style="7" customWidth="1"/>
    <col min="12043" max="12043" width="16.36328125" style="7" customWidth="1"/>
    <col min="12044" max="12044" width="14.6328125" style="7" bestFit="1" customWidth="1"/>
    <col min="12045" max="12045" width="3.453125" style="7" customWidth="1"/>
    <col min="12046" max="12046" width="15.6328125" style="7" customWidth="1"/>
    <col min="12047" max="12047" width="21" style="7" customWidth="1"/>
    <col min="12048" max="12048" width="3.6328125" style="7" customWidth="1"/>
    <col min="12049" max="12049" width="16.6328125" style="7" customWidth="1"/>
    <col min="12050" max="12050" width="21.453125" style="7" customWidth="1"/>
    <col min="12051" max="12051" width="13.54296875" style="7" customWidth="1"/>
    <col min="12052" max="12052" width="2.36328125" style="7" customWidth="1"/>
    <col min="12053" max="12053" width="16.54296875" style="7" customWidth="1"/>
    <col min="12054" max="12054" width="14.54296875" style="7" customWidth="1"/>
    <col min="12055" max="12055" width="41.36328125" style="7" customWidth="1"/>
    <col min="12056" max="12056" width="9.36328125" style="7"/>
    <col min="12057" max="12062" width="17" style="7" customWidth="1"/>
    <col min="12063" max="12063" width="9.36328125" style="7" customWidth="1"/>
    <col min="12064" max="12291" width="9.36328125" style="7"/>
    <col min="12292" max="12292" width="16" style="7" customWidth="1"/>
    <col min="12293" max="12293" width="12.6328125" style="7" customWidth="1"/>
    <col min="12294" max="12294" width="12" style="7" customWidth="1"/>
    <col min="12295" max="12295" width="16" style="7" customWidth="1"/>
    <col min="12296" max="12296" width="55" style="7" bestFit="1" customWidth="1"/>
    <col min="12297" max="12297" width="3.36328125" style="7" customWidth="1"/>
    <col min="12298" max="12298" width="16" style="7" customWidth="1"/>
    <col min="12299" max="12299" width="16.36328125" style="7" customWidth="1"/>
    <col min="12300" max="12300" width="14.6328125" style="7" bestFit="1" customWidth="1"/>
    <col min="12301" max="12301" width="3.453125" style="7" customWidth="1"/>
    <col min="12302" max="12302" width="15.6328125" style="7" customWidth="1"/>
    <col min="12303" max="12303" width="21" style="7" customWidth="1"/>
    <col min="12304" max="12304" width="3.6328125" style="7" customWidth="1"/>
    <col min="12305" max="12305" width="16.6328125" style="7" customWidth="1"/>
    <col min="12306" max="12306" width="21.453125" style="7" customWidth="1"/>
    <col min="12307" max="12307" width="13.54296875" style="7" customWidth="1"/>
    <col min="12308" max="12308" width="2.36328125" style="7" customWidth="1"/>
    <col min="12309" max="12309" width="16.54296875" style="7" customWidth="1"/>
    <col min="12310" max="12310" width="14.54296875" style="7" customWidth="1"/>
    <col min="12311" max="12311" width="41.36328125" style="7" customWidth="1"/>
    <col min="12312" max="12312" width="9.36328125" style="7"/>
    <col min="12313" max="12318" width="17" style="7" customWidth="1"/>
    <col min="12319" max="12319" width="9.36328125" style="7" customWidth="1"/>
    <col min="12320" max="12547" width="9.36328125" style="7"/>
    <col min="12548" max="12548" width="16" style="7" customWidth="1"/>
    <col min="12549" max="12549" width="12.6328125" style="7" customWidth="1"/>
    <col min="12550" max="12550" width="12" style="7" customWidth="1"/>
    <col min="12551" max="12551" width="16" style="7" customWidth="1"/>
    <col min="12552" max="12552" width="55" style="7" bestFit="1" customWidth="1"/>
    <col min="12553" max="12553" width="3.36328125" style="7" customWidth="1"/>
    <col min="12554" max="12554" width="16" style="7" customWidth="1"/>
    <col min="12555" max="12555" width="16.36328125" style="7" customWidth="1"/>
    <col min="12556" max="12556" width="14.6328125" style="7" bestFit="1" customWidth="1"/>
    <col min="12557" max="12557" width="3.453125" style="7" customWidth="1"/>
    <col min="12558" max="12558" width="15.6328125" style="7" customWidth="1"/>
    <col min="12559" max="12559" width="21" style="7" customWidth="1"/>
    <col min="12560" max="12560" width="3.6328125" style="7" customWidth="1"/>
    <col min="12561" max="12561" width="16.6328125" style="7" customWidth="1"/>
    <col min="12562" max="12562" width="21.453125" style="7" customWidth="1"/>
    <col min="12563" max="12563" width="13.54296875" style="7" customWidth="1"/>
    <col min="12564" max="12564" width="2.36328125" style="7" customWidth="1"/>
    <col min="12565" max="12565" width="16.54296875" style="7" customWidth="1"/>
    <col min="12566" max="12566" width="14.54296875" style="7" customWidth="1"/>
    <col min="12567" max="12567" width="41.36328125" style="7" customWidth="1"/>
    <col min="12568" max="12568" width="9.36328125" style="7"/>
    <col min="12569" max="12574" width="17" style="7" customWidth="1"/>
    <col min="12575" max="12575" width="9.36328125" style="7" customWidth="1"/>
    <col min="12576" max="12803" width="9.36328125" style="7"/>
    <col min="12804" max="12804" width="16" style="7" customWidth="1"/>
    <col min="12805" max="12805" width="12.6328125" style="7" customWidth="1"/>
    <col min="12806" max="12806" width="12" style="7" customWidth="1"/>
    <col min="12807" max="12807" width="16" style="7" customWidth="1"/>
    <col min="12808" max="12808" width="55" style="7" bestFit="1" customWidth="1"/>
    <col min="12809" max="12809" width="3.36328125" style="7" customWidth="1"/>
    <col min="12810" max="12810" width="16" style="7" customWidth="1"/>
    <col min="12811" max="12811" width="16.36328125" style="7" customWidth="1"/>
    <col min="12812" max="12812" width="14.6328125" style="7" bestFit="1" customWidth="1"/>
    <col min="12813" max="12813" width="3.453125" style="7" customWidth="1"/>
    <col min="12814" max="12814" width="15.6328125" style="7" customWidth="1"/>
    <col min="12815" max="12815" width="21" style="7" customWidth="1"/>
    <col min="12816" max="12816" width="3.6328125" style="7" customWidth="1"/>
    <col min="12817" max="12817" width="16.6328125" style="7" customWidth="1"/>
    <col min="12818" max="12818" width="21.453125" style="7" customWidth="1"/>
    <col min="12819" max="12819" width="13.54296875" style="7" customWidth="1"/>
    <col min="12820" max="12820" width="2.36328125" style="7" customWidth="1"/>
    <col min="12821" max="12821" width="16.54296875" style="7" customWidth="1"/>
    <col min="12822" max="12822" width="14.54296875" style="7" customWidth="1"/>
    <col min="12823" max="12823" width="41.36328125" style="7" customWidth="1"/>
    <col min="12824" max="12824" width="9.36328125" style="7"/>
    <col min="12825" max="12830" width="17" style="7" customWidth="1"/>
    <col min="12831" max="12831" width="9.36328125" style="7" customWidth="1"/>
    <col min="12832" max="13059" width="9.36328125" style="7"/>
    <col min="13060" max="13060" width="16" style="7" customWidth="1"/>
    <col min="13061" max="13061" width="12.6328125" style="7" customWidth="1"/>
    <col min="13062" max="13062" width="12" style="7" customWidth="1"/>
    <col min="13063" max="13063" width="16" style="7" customWidth="1"/>
    <col min="13064" max="13064" width="55" style="7" bestFit="1" customWidth="1"/>
    <col min="13065" max="13065" width="3.36328125" style="7" customWidth="1"/>
    <col min="13066" max="13066" width="16" style="7" customWidth="1"/>
    <col min="13067" max="13067" width="16.36328125" style="7" customWidth="1"/>
    <col min="13068" max="13068" width="14.6328125" style="7" bestFit="1" customWidth="1"/>
    <col min="13069" max="13069" width="3.453125" style="7" customWidth="1"/>
    <col min="13070" max="13070" width="15.6328125" style="7" customWidth="1"/>
    <col min="13071" max="13071" width="21" style="7" customWidth="1"/>
    <col min="13072" max="13072" width="3.6328125" style="7" customWidth="1"/>
    <col min="13073" max="13073" width="16.6328125" style="7" customWidth="1"/>
    <col min="13074" max="13074" width="21.453125" style="7" customWidth="1"/>
    <col min="13075" max="13075" width="13.54296875" style="7" customWidth="1"/>
    <col min="13076" max="13076" width="2.36328125" style="7" customWidth="1"/>
    <col min="13077" max="13077" width="16.54296875" style="7" customWidth="1"/>
    <col min="13078" max="13078" width="14.54296875" style="7" customWidth="1"/>
    <col min="13079" max="13079" width="41.36328125" style="7" customWidth="1"/>
    <col min="13080" max="13080" width="9.36328125" style="7"/>
    <col min="13081" max="13086" width="17" style="7" customWidth="1"/>
    <col min="13087" max="13087" width="9.36328125" style="7" customWidth="1"/>
    <col min="13088" max="13315" width="9.36328125" style="7"/>
    <col min="13316" max="13316" width="16" style="7" customWidth="1"/>
    <col min="13317" max="13317" width="12.6328125" style="7" customWidth="1"/>
    <col min="13318" max="13318" width="12" style="7" customWidth="1"/>
    <col min="13319" max="13319" width="16" style="7" customWidth="1"/>
    <col min="13320" max="13320" width="55" style="7" bestFit="1" customWidth="1"/>
    <col min="13321" max="13321" width="3.36328125" style="7" customWidth="1"/>
    <col min="13322" max="13322" width="16" style="7" customWidth="1"/>
    <col min="13323" max="13323" width="16.36328125" style="7" customWidth="1"/>
    <col min="13324" max="13324" width="14.6328125" style="7" bestFit="1" customWidth="1"/>
    <col min="13325" max="13325" width="3.453125" style="7" customWidth="1"/>
    <col min="13326" max="13326" width="15.6328125" style="7" customWidth="1"/>
    <col min="13327" max="13327" width="21" style="7" customWidth="1"/>
    <col min="13328" max="13328" width="3.6328125" style="7" customWidth="1"/>
    <col min="13329" max="13329" width="16.6328125" style="7" customWidth="1"/>
    <col min="13330" max="13330" width="21.453125" style="7" customWidth="1"/>
    <col min="13331" max="13331" width="13.54296875" style="7" customWidth="1"/>
    <col min="13332" max="13332" width="2.36328125" style="7" customWidth="1"/>
    <col min="13333" max="13333" width="16.54296875" style="7" customWidth="1"/>
    <col min="13334" max="13334" width="14.54296875" style="7" customWidth="1"/>
    <col min="13335" max="13335" width="41.36328125" style="7" customWidth="1"/>
    <col min="13336" max="13336" width="9.36328125" style="7"/>
    <col min="13337" max="13342" width="17" style="7" customWidth="1"/>
    <col min="13343" max="13343" width="9.36328125" style="7" customWidth="1"/>
    <col min="13344" max="13571" width="9.36328125" style="7"/>
    <col min="13572" max="13572" width="16" style="7" customWidth="1"/>
    <col min="13573" max="13573" width="12.6328125" style="7" customWidth="1"/>
    <col min="13574" max="13574" width="12" style="7" customWidth="1"/>
    <col min="13575" max="13575" width="16" style="7" customWidth="1"/>
    <col min="13576" max="13576" width="55" style="7" bestFit="1" customWidth="1"/>
    <col min="13577" max="13577" width="3.36328125" style="7" customWidth="1"/>
    <col min="13578" max="13578" width="16" style="7" customWidth="1"/>
    <col min="13579" max="13579" width="16.36328125" style="7" customWidth="1"/>
    <col min="13580" max="13580" width="14.6328125" style="7" bestFit="1" customWidth="1"/>
    <col min="13581" max="13581" width="3.453125" style="7" customWidth="1"/>
    <col min="13582" max="13582" width="15.6328125" style="7" customWidth="1"/>
    <col min="13583" max="13583" width="21" style="7" customWidth="1"/>
    <col min="13584" max="13584" width="3.6328125" style="7" customWidth="1"/>
    <col min="13585" max="13585" width="16.6328125" style="7" customWidth="1"/>
    <col min="13586" max="13586" width="21.453125" style="7" customWidth="1"/>
    <col min="13587" max="13587" width="13.54296875" style="7" customWidth="1"/>
    <col min="13588" max="13588" width="2.36328125" style="7" customWidth="1"/>
    <col min="13589" max="13589" width="16.54296875" style="7" customWidth="1"/>
    <col min="13590" max="13590" width="14.54296875" style="7" customWidth="1"/>
    <col min="13591" max="13591" width="41.36328125" style="7" customWidth="1"/>
    <col min="13592" max="13592" width="9.36328125" style="7"/>
    <col min="13593" max="13598" width="17" style="7" customWidth="1"/>
    <col min="13599" max="13599" width="9.36328125" style="7" customWidth="1"/>
    <col min="13600" max="13827" width="9.36328125" style="7"/>
    <col min="13828" max="13828" width="16" style="7" customWidth="1"/>
    <col min="13829" max="13829" width="12.6328125" style="7" customWidth="1"/>
    <col min="13830" max="13830" width="12" style="7" customWidth="1"/>
    <col min="13831" max="13831" width="16" style="7" customWidth="1"/>
    <col min="13832" max="13832" width="55" style="7" bestFit="1" customWidth="1"/>
    <col min="13833" max="13833" width="3.36328125" style="7" customWidth="1"/>
    <col min="13834" max="13834" width="16" style="7" customWidth="1"/>
    <col min="13835" max="13835" width="16.36328125" style="7" customWidth="1"/>
    <col min="13836" max="13836" width="14.6328125" style="7" bestFit="1" customWidth="1"/>
    <col min="13837" max="13837" width="3.453125" style="7" customWidth="1"/>
    <col min="13838" max="13838" width="15.6328125" style="7" customWidth="1"/>
    <col min="13839" max="13839" width="21" style="7" customWidth="1"/>
    <col min="13840" max="13840" width="3.6328125" style="7" customWidth="1"/>
    <col min="13841" max="13841" width="16.6328125" style="7" customWidth="1"/>
    <col min="13842" max="13842" width="21.453125" style="7" customWidth="1"/>
    <col min="13843" max="13843" width="13.54296875" style="7" customWidth="1"/>
    <col min="13844" max="13844" width="2.36328125" style="7" customWidth="1"/>
    <col min="13845" max="13845" width="16.54296875" style="7" customWidth="1"/>
    <col min="13846" max="13846" width="14.54296875" style="7" customWidth="1"/>
    <col min="13847" max="13847" width="41.36328125" style="7" customWidth="1"/>
    <col min="13848" max="13848" width="9.36328125" style="7"/>
    <col min="13849" max="13854" width="17" style="7" customWidth="1"/>
    <col min="13855" max="13855" width="9.36328125" style="7" customWidth="1"/>
    <col min="13856" max="14083" width="9.36328125" style="7"/>
    <col min="14084" max="14084" width="16" style="7" customWidth="1"/>
    <col min="14085" max="14085" width="12.6328125" style="7" customWidth="1"/>
    <col min="14086" max="14086" width="12" style="7" customWidth="1"/>
    <col min="14087" max="14087" width="16" style="7" customWidth="1"/>
    <col min="14088" max="14088" width="55" style="7" bestFit="1" customWidth="1"/>
    <col min="14089" max="14089" width="3.36328125" style="7" customWidth="1"/>
    <col min="14090" max="14090" width="16" style="7" customWidth="1"/>
    <col min="14091" max="14091" width="16.36328125" style="7" customWidth="1"/>
    <col min="14092" max="14092" width="14.6328125" style="7" bestFit="1" customWidth="1"/>
    <col min="14093" max="14093" width="3.453125" style="7" customWidth="1"/>
    <col min="14094" max="14094" width="15.6328125" style="7" customWidth="1"/>
    <col min="14095" max="14095" width="21" style="7" customWidth="1"/>
    <col min="14096" max="14096" width="3.6328125" style="7" customWidth="1"/>
    <col min="14097" max="14097" width="16.6328125" style="7" customWidth="1"/>
    <col min="14098" max="14098" width="21.453125" style="7" customWidth="1"/>
    <col min="14099" max="14099" width="13.54296875" style="7" customWidth="1"/>
    <col min="14100" max="14100" width="2.36328125" style="7" customWidth="1"/>
    <col min="14101" max="14101" width="16.54296875" style="7" customWidth="1"/>
    <col min="14102" max="14102" width="14.54296875" style="7" customWidth="1"/>
    <col min="14103" max="14103" width="41.36328125" style="7" customWidth="1"/>
    <col min="14104" max="14104" width="9.36328125" style="7"/>
    <col min="14105" max="14110" width="17" style="7" customWidth="1"/>
    <col min="14111" max="14111" width="9.36328125" style="7" customWidth="1"/>
    <col min="14112" max="14339" width="9.36328125" style="7"/>
    <col min="14340" max="14340" width="16" style="7" customWidth="1"/>
    <col min="14341" max="14341" width="12.6328125" style="7" customWidth="1"/>
    <col min="14342" max="14342" width="12" style="7" customWidth="1"/>
    <col min="14343" max="14343" width="16" style="7" customWidth="1"/>
    <col min="14344" max="14344" width="55" style="7" bestFit="1" customWidth="1"/>
    <col min="14345" max="14345" width="3.36328125" style="7" customWidth="1"/>
    <col min="14346" max="14346" width="16" style="7" customWidth="1"/>
    <col min="14347" max="14347" width="16.36328125" style="7" customWidth="1"/>
    <col min="14348" max="14348" width="14.6328125" style="7" bestFit="1" customWidth="1"/>
    <col min="14349" max="14349" width="3.453125" style="7" customWidth="1"/>
    <col min="14350" max="14350" width="15.6328125" style="7" customWidth="1"/>
    <col min="14351" max="14351" width="21" style="7" customWidth="1"/>
    <col min="14352" max="14352" width="3.6328125" style="7" customWidth="1"/>
    <col min="14353" max="14353" width="16.6328125" style="7" customWidth="1"/>
    <col min="14354" max="14354" width="21.453125" style="7" customWidth="1"/>
    <col min="14355" max="14355" width="13.54296875" style="7" customWidth="1"/>
    <col min="14356" max="14356" width="2.36328125" style="7" customWidth="1"/>
    <col min="14357" max="14357" width="16.54296875" style="7" customWidth="1"/>
    <col min="14358" max="14358" width="14.54296875" style="7" customWidth="1"/>
    <col min="14359" max="14359" width="41.36328125" style="7" customWidth="1"/>
    <col min="14360" max="14360" width="9.36328125" style="7"/>
    <col min="14361" max="14366" width="17" style="7" customWidth="1"/>
    <col min="14367" max="14367" width="9.36328125" style="7" customWidth="1"/>
    <col min="14368" max="14595" width="9.36328125" style="7"/>
    <col min="14596" max="14596" width="16" style="7" customWidth="1"/>
    <col min="14597" max="14597" width="12.6328125" style="7" customWidth="1"/>
    <col min="14598" max="14598" width="12" style="7" customWidth="1"/>
    <col min="14599" max="14599" width="16" style="7" customWidth="1"/>
    <col min="14600" max="14600" width="55" style="7" bestFit="1" customWidth="1"/>
    <col min="14601" max="14601" width="3.36328125" style="7" customWidth="1"/>
    <col min="14602" max="14602" width="16" style="7" customWidth="1"/>
    <col min="14603" max="14603" width="16.36328125" style="7" customWidth="1"/>
    <col min="14604" max="14604" width="14.6328125" style="7" bestFit="1" customWidth="1"/>
    <col min="14605" max="14605" width="3.453125" style="7" customWidth="1"/>
    <col min="14606" max="14606" width="15.6328125" style="7" customWidth="1"/>
    <col min="14607" max="14607" width="21" style="7" customWidth="1"/>
    <col min="14608" max="14608" width="3.6328125" style="7" customWidth="1"/>
    <col min="14609" max="14609" width="16.6328125" style="7" customWidth="1"/>
    <col min="14610" max="14610" width="21.453125" style="7" customWidth="1"/>
    <col min="14611" max="14611" width="13.54296875" style="7" customWidth="1"/>
    <col min="14612" max="14612" width="2.36328125" style="7" customWidth="1"/>
    <col min="14613" max="14613" width="16.54296875" style="7" customWidth="1"/>
    <col min="14614" max="14614" width="14.54296875" style="7" customWidth="1"/>
    <col min="14615" max="14615" width="41.36328125" style="7" customWidth="1"/>
    <col min="14616" max="14616" width="9.36328125" style="7"/>
    <col min="14617" max="14622" width="17" style="7" customWidth="1"/>
    <col min="14623" max="14623" width="9.36328125" style="7" customWidth="1"/>
    <col min="14624" max="14851" width="9.36328125" style="7"/>
    <col min="14852" max="14852" width="16" style="7" customWidth="1"/>
    <col min="14853" max="14853" width="12.6328125" style="7" customWidth="1"/>
    <col min="14854" max="14854" width="12" style="7" customWidth="1"/>
    <col min="14855" max="14855" width="16" style="7" customWidth="1"/>
    <col min="14856" max="14856" width="55" style="7" bestFit="1" customWidth="1"/>
    <col min="14857" max="14857" width="3.36328125" style="7" customWidth="1"/>
    <col min="14858" max="14858" width="16" style="7" customWidth="1"/>
    <col min="14859" max="14859" width="16.36328125" style="7" customWidth="1"/>
    <col min="14860" max="14860" width="14.6328125" style="7" bestFit="1" customWidth="1"/>
    <col min="14861" max="14861" width="3.453125" style="7" customWidth="1"/>
    <col min="14862" max="14862" width="15.6328125" style="7" customWidth="1"/>
    <col min="14863" max="14863" width="21" style="7" customWidth="1"/>
    <col min="14864" max="14864" width="3.6328125" style="7" customWidth="1"/>
    <col min="14865" max="14865" width="16.6328125" style="7" customWidth="1"/>
    <col min="14866" max="14866" width="21.453125" style="7" customWidth="1"/>
    <col min="14867" max="14867" width="13.54296875" style="7" customWidth="1"/>
    <col min="14868" max="14868" width="2.36328125" style="7" customWidth="1"/>
    <col min="14869" max="14869" width="16.54296875" style="7" customWidth="1"/>
    <col min="14870" max="14870" width="14.54296875" style="7" customWidth="1"/>
    <col min="14871" max="14871" width="41.36328125" style="7" customWidth="1"/>
    <col min="14872" max="14872" width="9.36328125" style="7"/>
    <col min="14873" max="14878" width="17" style="7" customWidth="1"/>
    <col min="14879" max="14879" width="9.36328125" style="7" customWidth="1"/>
    <col min="14880" max="15107" width="9.36328125" style="7"/>
    <col min="15108" max="15108" width="16" style="7" customWidth="1"/>
    <col min="15109" max="15109" width="12.6328125" style="7" customWidth="1"/>
    <col min="15110" max="15110" width="12" style="7" customWidth="1"/>
    <col min="15111" max="15111" width="16" style="7" customWidth="1"/>
    <col min="15112" max="15112" width="55" style="7" bestFit="1" customWidth="1"/>
    <col min="15113" max="15113" width="3.36328125" style="7" customWidth="1"/>
    <col min="15114" max="15114" width="16" style="7" customWidth="1"/>
    <col min="15115" max="15115" width="16.36328125" style="7" customWidth="1"/>
    <col min="15116" max="15116" width="14.6328125" style="7" bestFit="1" customWidth="1"/>
    <col min="15117" max="15117" width="3.453125" style="7" customWidth="1"/>
    <col min="15118" max="15118" width="15.6328125" style="7" customWidth="1"/>
    <col min="15119" max="15119" width="21" style="7" customWidth="1"/>
    <col min="15120" max="15120" width="3.6328125" style="7" customWidth="1"/>
    <col min="15121" max="15121" width="16.6328125" style="7" customWidth="1"/>
    <col min="15122" max="15122" width="21.453125" style="7" customWidth="1"/>
    <col min="15123" max="15123" width="13.54296875" style="7" customWidth="1"/>
    <col min="15124" max="15124" width="2.36328125" style="7" customWidth="1"/>
    <col min="15125" max="15125" width="16.54296875" style="7" customWidth="1"/>
    <col min="15126" max="15126" width="14.54296875" style="7" customWidth="1"/>
    <col min="15127" max="15127" width="41.36328125" style="7" customWidth="1"/>
    <col min="15128" max="15128" width="9.36328125" style="7"/>
    <col min="15129" max="15134" width="17" style="7" customWidth="1"/>
    <col min="15135" max="15135" width="9.36328125" style="7" customWidth="1"/>
    <col min="15136" max="15363" width="9.36328125" style="7"/>
    <col min="15364" max="15364" width="16" style="7" customWidth="1"/>
    <col min="15365" max="15365" width="12.6328125" style="7" customWidth="1"/>
    <col min="15366" max="15366" width="12" style="7" customWidth="1"/>
    <col min="15367" max="15367" width="16" style="7" customWidth="1"/>
    <col min="15368" max="15368" width="55" style="7" bestFit="1" customWidth="1"/>
    <col min="15369" max="15369" width="3.36328125" style="7" customWidth="1"/>
    <col min="15370" max="15370" width="16" style="7" customWidth="1"/>
    <col min="15371" max="15371" width="16.36328125" style="7" customWidth="1"/>
    <col min="15372" max="15372" width="14.6328125" style="7" bestFit="1" customWidth="1"/>
    <col min="15373" max="15373" width="3.453125" style="7" customWidth="1"/>
    <col min="15374" max="15374" width="15.6328125" style="7" customWidth="1"/>
    <col min="15375" max="15375" width="21" style="7" customWidth="1"/>
    <col min="15376" max="15376" width="3.6328125" style="7" customWidth="1"/>
    <col min="15377" max="15377" width="16.6328125" style="7" customWidth="1"/>
    <col min="15378" max="15378" width="21.453125" style="7" customWidth="1"/>
    <col min="15379" max="15379" width="13.54296875" style="7" customWidth="1"/>
    <col min="15380" max="15380" width="2.36328125" style="7" customWidth="1"/>
    <col min="15381" max="15381" width="16.54296875" style="7" customWidth="1"/>
    <col min="15382" max="15382" width="14.54296875" style="7" customWidth="1"/>
    <col min="15383" max="15383" width="41.36328125" style="7" customWidth="1"/>
    <col min="15384" max="15384" width="9.36328125" style="7"/>
    <col min="15385" max="15390" width="17" style="7" customWidth="1"/>
    <col min="15391" max="15391" width="9.36328125" style="7" customWidth="1"/>
    <col min="15392" max="15619" width="9.36328125" style="7"/>
    <col min="15620" max="15620" width="16" style="7" customWidth="1"/>
    <col min="15621" max="15621" width="12.6328125" style="7" customWidth="1"/>
    <col min="15622" max="15622" width="12" style="7" customWidth="1"/>
    <col min="15623" max="15623" width="16" style="7" customWidth="1"/>
    <col min="15624" max="15624" width="55" style="7" bestFit="1" customWidth="1"/>
    <col min="15625" max="15625" width="3.36328125" style="7" customWidth="1"/>
    <col min="15626" max="15626" width="16" style="7" customWidth="1"/>
    <col min="15627" max="15627" width="16.36328125" style="7" customWidth="1"/>
    <col min="15628" max="15628" width="14.6328125" style="7" bestFit="1" customWidth="1"/>
    <col min="15629" max="15629" width="3.453125" style="7" customWidth="1"/>
    <col min="15630" max="15630" width="15.6328125" style="7" customWidth="1"/>
    <col min="15631" max="15631" width="21" style="7" customWidth="1"/>
    <col min="15632" max="15632" width="3.6328125" style="7" customWidth="1"/>
    <col min="15633" max="15633" width="16.6328125" style="7" customWidth="1"/>
    <col min="15634" max="15634" width="21.453125" style="7" customWidth="1"/>
    <col min="15635" max="15635" width="13.54296875" style="7" customWidth="1"/>
    <col min="15636" max="15636" width="2.36328125" style="7" customWidth="1"/>
    <col min="15637" max="15637" width="16.54296875" style="7" customWidth="1"/>
    <col min="15638" max="15638" width="14.54296875" style="7" customWidth="1"/>
    <col min="15639" max="15639" width="41.36328125" style="7" customWidth="1"/>
    <col min="15640" max="15640" width="9.36328125" style="7"/>
    <col min="15641" max="15646" width="17" style="7" customWidth="1"/>
    <col min="15647" max="15647" width="9.36328125" style="7" customWidth="1"/>
    <col min="15648" max="15875" width="9.36328125" style="7"/>
    <col min="15876" max="15876" width="16" style="7" customWidth="1"/>
    <col min="15877" max="15877" width="12.6328125" style="7" customWidth="1"/>
    <col min="15878" max="15878" width="12" style="7" customWidth="1"/>
    <col min="15879" max="15879" width="16" style="7" customWidth="1"/>
    <col min="15880" max="15880" width="55" style="7" bestFit="1" customWidth="1"/>
    <col min="15881" max="15881" width="3.36328125" style="7" customWidth="1"/>
    <col min="15882" max="15882" width="16" style="7" customWidth="1"/>
    <col min="15883" max="15883" width="16.36328125" style="7" customWidth="1"/>
    <col min="15884" max="15884" width="14.6328125" style="7" bestFit="1" customWidth="1"/>
    <col min="15885" max="15885" width="3.453125" style="7" customWidth="1"/>
    <col min="15886" max="15886" width="15.6328125" style="7" customWidth="1"/>
    <col min="15887" max="15887" width="21" style="7" customWidth="1"/>
    <col min="15888" max="15888" width="3.6328125" style="7" customWidth="1"/>
    <col min="15889" max="15889" width="16.6328125" style="7" customWidth="1"/>
    <col min="15890" max="15890" width="21.453125" style="7" customWidth="1"/>
    <col min="15891" max="15891" width="13.54296875" style="7" customWidth="1"/>
    <col min="15892" max="15892" width="2.36328125" style="7" customWidth="1"/>
    <col min="15893" max="15893" width="16.54296875" style="7" customWidth="1"/>
    <col min="15894" max="15894" width="14.54296875" style="7" customWidth="1"/>
    <col min="15895" max="15895" width="41.36328125" style="7" customWidth="1"/>
    <col min="15896" max="15896" width="9.36328125" style="7"/>
    <col min="15897" max="15902" width="17" style="7" customWidth="1"/>
    <col min="15903" max="15903" width="9.36328125" style="7" customWidth="1"/>
    <col min="15904" max="16131" width="9.36328125" style="7"/>
    <col min="16132" max="16132" width="16" style="7" customWidth="1"/>
    <col min="16133" max="16133" width="12.6328125" style="7" customWidth="1"/>
    <col min="16134" max="16134" width="12" style="7" customWidth="1"/>
    <col min="16135" max="16135" width="16" style="7" customWidth="1"/>
    <col min="16136" max="16136" width="55" style="7" bestFit="1" customWidth="1"/>
    <col min="16137" max="16137" width="3.36328125" style="7" customWidth="1"/>
    <col min="16138" max="16138" width="16" style="7" customWidth="1"/>
    <col min="16139" max="16139" width="16.36328125" style="7" customWidth="1"/>
    <col min="16140" max="16140" width="14.6328125" style="7" bestFit="1" customWidth="1"/>
    <col min="16141" max="16141" width="3.453125" style="7" customWidth="1"/>
    <col min="16142" max="16142" width="15.6328125" style="7" customWidth="1"/>
    <col min="16143" max="16143" width="21" style="7" customWidth="1"/>
    <col min="16144" max="16144" width="3.6328125" style="7" customWidth="1"/>
    <col min="16145" max="16145" width="16.6328125" style="7" customWidth="1"/>
    <col min="16146" max="16146" width="21.453125" style="7" customWidth="1"/>
    <col min="16147" max="16147" width="13.54296875" style="7" customWidth="1"/>
    <col min="16148" max="16148" width="2.36328125" style="7" customWidth="1"/>
    <col min="16149" max="16149" width="16.54296875" style="7" customWidth="1"/>
    <col min="16150" max="16150" width="14.54296875" style="7" customWidth="1"/>
    <col min="16151" max="16151" width="41.36328125" style="7" customWidth="1"/>
    <col min="16152" max="16152" width="9.36328125" style="7"/>
    <col min="16153" max="16158" width="17" style="7" customWidth="1"/>
    <col min="16159" max="16159" width="9.36328125" style="7" customWidth="1"/>
    <col min="16160" max="16384" width="9.36328125" style="7"/>
  </cols>
  <sheetData>
    <row r="1" spans="1:29" ht="12.5" hidden="1">
      <c r="A1" s="7" t="s">
        <v>54</v>
      </c>
      <c r="J1" s="7"/>
    </row>
    <row r="2" spans="1:29" ht="12.5" hidden="1">
      <c r="A2" s="7" t="s">
        <v>55</v>
      </c>
      <c r="J2" s="7"/>
    </row>
    <row r="3" spans="1:29" ht="12.5" hidden="1">
      <c r="A3" s="7" t="s">
        <v>157</v>
      </c>
      <c r="J3" s="7"/>
    </row>
    <row r="4" spans="1:29" ht="12.5" hidden="1">
      <c r="A4" s="7" t="s">
        <v>56</v>
      </c>
      <c r="J4" s="7"/>
    </row>
    <row r="5" spans="1:29" ht="12.5" hidden="1">
      <c r="A5" s="7" t="s">
        <v>57</v>
      </c>
      <c r="J5" s="7"/>
    </row>
    <row r="6" spans="1:29" ht="12.5" hidden="1">
      <c r="A6" s="7" t="s">
        <v>58</v>
      </c>
      <c r="J6" s="7"/>
      <c r="S6" s="7"/>
    </row>
    <row r="7" spans="1:29" ht="74.25" hidden="1" customHeight="1">
      <c r="A7" s="7" t="s">
        <v>158</v>
      </c>
      <c r="J7" s="7"/>
      <c r="S7" s="7"/>
    </row>
    <row r="8" spans="1:29" ht="57.75" hidden="1" customHeight="1">
      <c r="A8" s="7" t="s">
        <v>59</v>
      </c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>
      <c r="J9" s="131" t="s">
        <v>159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>
      <c r="J10" s="7"/>
      <c r="X10" s="18" t="s">
        <v>62</v>
      </c>
      <c r="Y10" s="18" t="s">
        <v>62</v>
      </c>
      <c r="Z10" s="18" t="s">
        <v>62</v>
      </c>
      <c r="AA10" s="18" t="s">
        <v>63</v>
      </c>
      <c r="AB10" s="18" t="s">
        <v>63</v>
      </c>
      <c r="AC10" s="18" t="s">
        <v>63</v>
      </c>
    </row>
    <row r="11" spans="1:29" ht="12.5" hidden="1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S11" s="33" t="s">
        <v>72</v>
      </c>
      <c r="X11" s="17" t="s">
        <v>73</v>
      </c>
      <c r="Y11" s="17" t="s">
        <v>74</v>
      </c>
      <c r="Z11" s="17" t="s">
        <v>75</v>
      </c>
      <c r="AA11" s="17" t="s">
        <v>73</v>
      </c>
      <c r="AB11" s="17" t="s">
        <v>74</v>
      </c>
      <c r="AC11" s="17" t="s">
        <v>75</v>
      </c>
    </row>
    <row r="12" spans="1:29" ht="12.5" hidden="1">
      <c r="A12" s="7" t="s">
        <v>76</v>
      </c>
      <c r="J12" s="7"/>
      <c r="N12" s="17" t="s">
        <v>77</v>
      </c>
      <c r="X12" s="17" t="s">
        <v>77</v>
      </c>
      <c r="Y12" s="17" t="s">
        <v>77</v>
      </c>
      <c r="Z12" s="17" t="s">
        <v>77</v>
      </c>
      <c r="AA12" s="17" t="s">
        <v>78</v>
      </c>
      <c r="AB12" s="17" t="s">
        <v>78</v>
      </c>
      <c r="AC12" s="17" t="s">
        <v>78</v>
      </c>
    </row>
    <row r="13" spans="1:29" ht="12.5">
      <c r="J13" s="7"/>
    </row>
    <row r="14" spans="1:29" thickBot="1">
      <c r="J14" s="7"/>
    </row>
    <row r="15" spans="1:29" ht="22.5" customHeight="1" thickBot="1">
      <c r="J15" s="170" t="s">
        <v>79</v>
      </c>
    </row>
    <row r="16" spans="1:29" ht="22.5" hidden="1" customHeight="1" thickBot="1">
      <c r="A16" s="7" t="s">
        <v>80</v>
      </c>
      <c r="J16" s="246" t="s">
        <v>81</v>
      </c>
    </row>
    <row r="17" spans="1:33" s="9" customFormat="1" ht="33" customHeight="1" thickBot="1">
      <c r="A17" s="7" t="s">
        <v>82</v>
      </c>
      <c r="J17" s="171" t="s">
        <v>83</v>
      </c>
      <c r="L17" s="10" t="s">
        <v>84</v>
      </c>
      <c r="M17" s="10" t="s">
        <v>85</v>
      </c>
      <c r="N17" s="34" t="s">
        <v>86</v>
      </c>
      <c r="O17" s="10" t="s">
        <v>86</v>
      </c>
      <c r="P17" s="10" t="s">
        <v>88</v>
      </c>
      <c r="Q17" s="11" t="s">
        <v>89</v>
      </c>
      <c r="R17" s="21"/>
      <c r="S17" s="32" t="s">
        <v>90</v>
      </c>
      <c r="T17" s="10" t="s">
        <v>91</v>
      </c>
      <c r="U17" s="10" t="s">
        <v>92</v>
      </c>
      <c r="V17" s="10"/>
      <c r="W17" s="19"/>
      <c r="X17" s="19"/>
      <c r="Y17" s="19"/>
      <c r="Z17" s="19"/>
      <c r="AA17" s="19"/>
      <c r="AB17" s="19"/>
      <c r="AC17" s="19"/>
      <c r="AF17" s="9" t="s">
        <v>160</v>
      </c>
    </row>
    <row r="18" spans="1:33" ht="12.5">
      <c r="J18" s="7"/>
    </row>
    <row r="19" spans="1:33" ht="14">
      <c r="J19" s="12" t="s">
        <v>99</v>
      </c>
    </row>
    <row r="20" spans="1:33">
      <c r="A20" s="7" t="s">
        <v>100</v>
      </c>
      <c r="D20" s="179" t="s">
        <v>161</v>
      </c>
      <c r="E20" s="7" t="s">
        <v>102</v>
      </c>
      <c r="F20" s="7" t="s">
        <v>103</v>
      </c>
      <c r="I20" s="7">
        <v>1</v>
      </c>
      <c r="J20" s="8" t="s">
        <v>104</v>
      </c>
      <c r="L20" s="17">
        <v>85902847</v>
      </c>
      <c r="M20" s="17">
        <v>42646030</v>
      </c>
      <c r="N20" s="17">
        <v>42148983.849999636</v>
      </c>
      <c r="O20" s="17">
        <v>42173290.809999637</v>
      </c>
      <c r="P20" s="17">
        <v>0</v>
      </c>
      <c r="Q20" s="17">
        <v>472739.19000036269</v>
      </c>
      <c r="S20" s="17">
        <v>0</v>
      </c>
      <c r="T20" s="17">
        <v>86486728.854583368</v>
      </c>
      <c r="U20" s="17">
        <v>-583881.85458336771</v>
      </c>
      <c r="X20" s="17">
        <v>42646030</v>
      </c>
      <c r="Y20" s="17">
        <v>0</v>
      </c>
      <c r="Z20" s="17">
        <v>0</v>
      </c>
      <c r="AA20" s="17">
        <v>85902847</v>
      </c>
      <c r="AB20" s="17">
        <v>0</v>
      </c>
      <c r="AC20" s="17">
        <v>0</v>
      </c>
      <c r="AF20" s="17">
        <f>O20-O20+O74</f>
        <v>0</v>
      </c>
    </row>
    <row r="21" spans="1:33">
      <c r="A21" s="7" t="s">
        <v>100</v>
      </c>
      <c r="D21" s="179" t="s">
        <v>105</v>
      </c>
      <c r="E21" s="7" t="s">
        <v>102</v>
      </c>
      <c r="F21" s="7" t="s">
        <v>106</v>
      </c>
      <c r="I21" s="7">
        <v>2</v>
      </c>
      <c r="J21" s="8" t="s">
        <v>107</v>
      </c>
      <c r="L21" s="17">
        <v>41094703</v>
      </c>
      <c r="M21" s="17">
        <v>20549262</v>
      </c>
      <c r="N21" s="17">
        <v>20324684.180000052</v>
      </c>
      <c r="O21" s="17">
        <v>20300377.220000025</v>
      </c>
      <c r="P21" s="17">
        <v>0</v>
      </c>
      <c r="Q21" s="17">
        <v>248884.77999997512</v>
      </c>
      <c r="S21" s="17">
        <v>362228.25000000006</v>
      </c>
      <c r="T21" s="17">
        <v>42018356.311999969</v>
      </c>
      <c r="U21" s="17">
        <v>-923653.31199996918</v>
      </c>
      <c r="X21" s="17">
        <v>20549262</v>
      </c>
      <c r="Y21" s="17">
        <v>0</v>
      </c>
      <c r="Z21" s="17">
        <v>0</v>
      </c>
      <c r="AA21" s="17">
        <v>41094703</v>
      </c>
      <c r="AB21" s="17">
        <v>0</v>
      </c>
      <c r="AC21" s="17">
        <v>0</v>
      </c>
      <c r="AF21" s="17">
        <f>O21-O21-O74</f>
        <v>0</v>
      </c>
    </row>
    <row r="22" spans="1:33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L22" s="17">
        <v>2135772.9959999993</v>
      </c>
      <c r="M22" s="17">
        <v>1079017.6649999998</v>
      </c>
      <c r="N22" s="17">
        <v>1422672.2799999986</v>
      </c>
      <c r="O22" s="17">
        <v>1422672.2799999986</v>
      </c>
      <c r="P22" s="17">
        <v>0</v>
      </c>
      <c r="Q22" s="17">
        <v>-343654.61499999883</v>
      </c>
      <c r="S22" s="17">
        <v>0</v>
      </c>
      <c r="T22" s="17">
        <v>2434000</v>
      </c>
      <c r="U22" s="17">
        <v>-298227.00400000066</v>
      </c>
      <c r="X22" s="17">
        <v>1079017.6649999998</v>
      </c>
      <c r="Y22" s="17">
        <v>0</v>
      </c>
      <c r="Z22" s="17">
        <v>0</v>
      </c>
      <c r="AA22" s="17">
        <v>2135772.9959999993</v>
      </c>
      <c r="AB22" s="17">
        <v>0</v>
      </c>
      <c r="AC22" s="17">
        <v>0</v>
      </c>
    </row>
    <row r="23" spans="1:33">
      <c r="A23" s="7" t="s">
        <v>100</v>
      </c>
      <c r="D23" s="7" t="s">
        <v>110</v>
      </c>
      <c r="E23" s="7" t="s">
        <v>102</v>
      </c>
      <c r="F23" s="7" t="s">
        <v>106</v>
      </c>
      <c r="I23" s="7">
        <v>4</v>
      </c>
      <c r="J23" s="8" t="s">
        <v>111</v>
      </c>
      <c r="L23" s="17">
        <v>1749160.0009999999</v>
      </c>
      <c r="M23" s="17">
        <v>904294.34299999999</v>
      </c>
      <c r="N23" s="17">
        <v>938162.87</v>
      </c>
      <c r="O23" s="17">
        <v>938162.87</v>
      </c>
      <c r="P23" s="17">
        <v>0</v>
      </c>
      <c r="Q23" s="17">
        <v>-33868.527000000002</v>
      </c>
      <c r="S23" s="17">
        <v>0</v>
      </c>
      <c r="T23" s="17">
        <v>1855000</v>
      </c>
      <c r="U23" s="17">
        <v>-105839.99900000007</v>
      </c>
      <c r="X23" s="17">
        <v>904294.34299999999</v>
      </c>
      <c r="Y23" s="17">
        <v>0</v>
      </c>
      <c r="Z23" s="17">
        <v>0</v>
      </c>
      <c r="AA23" s="17">
        <v>1749160.0009999999</v>
      </c>
      <c r="AB23" s="17">
        <v>0</v>
      </c>
      <c r="AC23" s="17">
        <v>0</v>
      </c>
    </row>
    <row r="24" spans="1:33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L24" s="17">
        <v>4442784.9960000012</v>
      </c>
      <c r="M24" s="17">
        <v>1879111.4980000001</v>
      </c>
      <c r="N24" s="17">
        <v>1922875.5299999996</v>
      </c>
      <c r="O24" s="17">
        <v>1922875.5299999996</v>
      </c>
      <c r="P24" s="17">
        <v>0</v>
      </c>
      <c r="Q24" s="17">
        <v>-43764.031999999424</v>
      </c>
      <c r="S24" s="17">
        <v>619494.56000000017</v>
      </c>
      <c r="T24" s="17">
        <v>4233800</v>
      </c>
      <c r="U24" s="17">
        <v>208984.99600000121</v>
      </c>
      <c r="X24" s="17">
        <v>1879111.4980000001</v>
      </c>
      <c r="Y24" s="17">
        <v>0</v>
      </c>
      <c r="Z24" s="17">
        <v>0</v>
      </c>
      <c r="AA24" s="17">
        <v>4442784.9960000012</v>
      </c>
      <c r="AB24" s="17">
        <v>0</v>
      </c>
      <c r="AC24" s="17">
        <v>0</v>
      </c>
    </row>
    <row r="25" spans="1:33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L25" s="17">
        <v>9812440.9969999995</v>
      </c>
      <c r="M25" s="17">
        <v>3290684.6650000005</v>
      </c>
      <c r="N25" s="17">
        <v>4309065.9200000018</v>
      </c>
      <c r="O25" s="17">
        <v>4309065.9200000018</v>
      </c>
      <c r="P25" s="17">
        <v>0</v>
      </c>
      <c r="Q25" s="17">
        <v>-1018381.2550000013</v>
      </c>
      <c r="S25" s="17">
        <v>1340262.6500000004</v>
      </c>
      <c r="T25" s="17">
        <v>10387485</v>
      </c>
      <c r="U25" s="17">
        <v>-575044.00300000049</v>
      </c>
      <c r="X25" s="17">
        <v>3290684.6650000005</v>
      </c>
      <c r="Y25" s="17">
        <v>0</v>
      </c>
      <c r="Z25" s="17">
        <v>0</v>
      </c>
      <c r="AA25" s="17">
        <v>9812440.9969999995</v>
      </c>
      <c r="AB25" s="17">
        <v>0</v>
      </c>
      <c r="AC25" s="17">
        <v>0</v>
      </c>
    </row>
    <row r="26" spans="1:33" ht="14.5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L26" s="17">
        <v>3420979</v>
      </c>
      <c r="M26" s="17">
        <v>1704993</v>
      </c>
      <c r="N26" s="17">
        <v>1513129.1699999971</v>
      </c>
      <c r="O26" s="17">
        <v>1513129.1699999974</v>
      </c>
      <c r="P26" s="17">
        <v>0</v>
      </c>
      <c r="Q26" s="17">
        <v>191863.83000000264</v>
      </c>
      <c r="S26" s="17">
        <v>59351.850000000013</v>
      </c>
      <c r="T26" s="17">
        <v>3341570.88</v>
      </c>
      <c r="U26" s="17">
        <v>79408.120000000112</v>
      </c>
      <c r="X26" s="17">
        <v>1704993</v>
      </c>
      <c r="Y26" s="17">
        <v>0</v>
      </c>
      <c r="Z26" s="17">
        <v>0</v>
      </c>
      <c r="AA26" s="17">
        <v>3420979</v>
      </c>
      <c r="AB26" s="17">
        <v>0</v>
      </c>
      <c r="AC26" s="17">
        <v>0</v>
      </c>
      <c r="AF26" s="262"/>
      <c r="AG26" s="17"/>
    </row>
    <row r="27" spans="1:33">
      <c r="A27" s="7" t="s">
        <v>100</v>
      </c>
      <c r="D27" s="161" t="s">
        <v>162</v>
      </c>
      <c r="E27" s="7" t="s">
        <v>102</v>
      </c>
      <c r="I27" s="7">
        <v>8</v>
      </c>
      <c r="J27" s="8" t="s">
        <v>119</v>
      </c>
      <c r="L27" s="17">
        <v>25105819</v>
      </c>
      <c r="M27" s="17">
        <v>8488522.25</v>
      </c>
      <c r="N27" s="17">
        <v>12349757.53999999</v>
      </c>
      <c r="O27" s="17">
        <v>12349757.539999986</v>
      </c>
      <c r="P27" s="17">
        <v>0</v>
      </c>
      <c r="Q27" s="17">
        <v>-3861235.2899999861</v>
      </c>
      <c r="S27" s="17">
        <v>12998407.680000002</v>
      </c>
      <c r="T27" s="17">
        <v>23921588.23</v>
      </c>
      <c r="U27" s="17">
        <v>1184230.7699999996</v>
      </c>
      <c r="X27" s="17">
        <v>10336357.25</v>
      </c>
      <c r="Y27" s="17">
        <v>152165</v>
      </c>
      <c r="Z27" s="17">
        <v>0</v>
      </c>
      <c r="AA27" s="17">
        <v>25103819</v>
      </c>
      <c r="AB27" s="17">
        <v>0</v>
      </c>
      <c r="AC27" s="17">
        <v>0</v>
      </c>
    </row>
    <row r="28" spans="1:33">
      <c r="A28" s="7" t="s">
        <v>100</v>
      </c>
      <c r="E28" s="7" t="s">
        <v>120</v>
      </c>
      <c r="I28" s="7">
        <v>9</v>
      </c>
      <c r="J28" s="8" t="s">
        <v>121</v>
      </c>
      <c r="L28" s="17">
        <v>368765</v>
      </c>
      <c r="M28" s="17">
        <v>139868</v>
      </c>
      <c r="N28" s="17">
        <v>151356.21</v>
      </c>
      <c r="O28" s="17">
        <v>151356.21</v>
      </c>
      <c r="P28" s="17">
        <v>0</v>
      </c>
      <c r="Q28" s="17">
        <v>-11488.209999999992</v>
      </c>
      <c r="S28" s="17">
        <v>6746.58</v>
      </c>
      <c r="T28" s="17">
        <v>368765</v>
      </c>
      <c r="U28" s="17">
        <v>0</v>
      </c>
      <c r="X28" s="17">
        <v>139868</v>
      </c>
      <c r="Y28" s="17">
        <v>0</v>
      </c>
      <c r="Z28" s="17">
        <v>0</v>
      </c>
      <c r="AA28" s="17">
        <v>368765</v>
      </c>
      <c r="AB28" s="17">
        <v>0</v>
      </c>
      <c r="AC28" s="17">
        <v>0</v>
      </c>
    </row>
    <row r="29" spans="1:33">
      <c r="A29" s="7" t="s">
        <v>100</v>
      </c>
      <c r="E29" s="7" t="s">
        <v>122</v>
      </c>
      <c r="I29" s="7">
        <v>10</v>
      </c>
      <c r="J29" s="8" t="s">
        <v>123</v>
      </c>
      <c r="L29" s="17">
        <v>209987</v>
      </c>
      <c r="M29" s="17">
        <v>88536</v>
      </c>
      <c r="N29" s="17">
        <v>93225.68</v>
      </c>
      <c r="O29" s="17">
        <v>93225.68</v>
      </c>
      <c r="P29" s="17">
        <v>0</v>
      </c>
      <c r="Q29" s="17">
        <v>-4689.679999999993</v>
      </c>
      <c r="S29" s="17">
        <v>416</v>
      </c>
      <c r="T29" s="17">
        <v>209987</v>
      </c>
      <c r="U29" s="17">
        <v>0</v>
      </c>
      <c r="X29" s="17">
        <v>88536</v>
      </c>
      <c r="Y29" s="17">
        <v>0</v>
      </c>
      <c r="Z29" s="17">
        <v>0</v>
      </c>
      <c r="AA29" s="17">
        <v>209987</v>
      </c>
      <c r="AB29" s="17">
        <v>0</v>
      </c>
      <c r="AC29" s="17">
        <v>0</v>
      </c>
    </row>
    <row r="30" spans="1:33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L30" s="17">
        <v>1333989</v>
      </c>
      <c r="M30" s="17">
        <v>1333989</v>
      </c>
      <c r="N30" s="17">
        <v>1269477.54</v>
      </c>
      <c r="O30" s="17">
        <v>1269477.54</v>
      </c>
      <c r="P30" s="17">
        <v>0</v>
      </c>
      <c r="Q30" s="17">
        <v>64511.459999999963</v>
      </c>
      <c r="S30" s="17">
        <v>0</v>
      </c>
      <c r="T30" s="17">
        <v>1269477.54</v>
      </c>
      <c r="U30" s="17">
        <v>64511.459999999963</v>
      </c>
      <c r="X30" s="17">
        <v>1333989</v>
      </c>
      <c r="Y30" s="17">
        <v>0</v>
      </c>
      <c r="Z30" s="17">
        <v>0</v>
      </c>
      <c r="AA30" s="17">
        <v>1333989</v>
      </c>
      <c r="AB30" s="17">
        <v>0</v>
      </c>
      <c r="AC30" s="17">
        <v>0</v>
      </c>
    </row>
    <row r="31" spans="1:33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L31" s="17">
        <v>1321089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S31" s="17">
        <v>0</v>
      </c>
      <c r="T31" s="17">
        <v>0</v>
      </c>
      <c r="U31" s="17">
        <v>1321089</v>
      </c>
      <c r="X31" s="17">
        <v>0</v>
      </c>
      <c r="Y31" s="17">
        <v>0</v>
      </c>
      <c r="Z31" s="17">
        <v>0</v>
      </c>
      <c r="AA31" s="17">
        <v>1321089</v>
      </c>
      <c r="AB31" s="17">
        <v>0</v>
      </c>
      <c r="AC31" s="17">
        <v>0</v>
      </c>
    </row>
    <row r="33" spans="1:30">
      <c r="J33" s="13"/>
      <c r="K33" s="14"/>
      <c r="L33" s="20">
        <v>176898336.99000001</v>
      </c>
      <c r="M33" s="20">
        <v>82104308.421000004</v>
      </c>
      <c r="N33" s="20">
        <v>86443390.769999698</v>
      </c>
      <c r="O33" s="20">
        <v>86443390.769999668</v>
      </c>
      <c r="P33" s="20">
        <v>0</v>
      </c>
      <c r="Q33" s="20">
        <v>-4339082.3489996446</v>
      </c>
      <c r="R33" s="18"/>
      <c r="S33" s="20">
        <v>15386907.570000002</v>
      </c>
      <c r="T33" s="20">
        <v>176526758.81658331</v>
      </c>
      <c r="U33" s="20">
        <v>371578.17341666296</v>
      </c>
      <c r="V33" s="22"/>
      <c r="W33" s="18"/>
      <c r="X33" s="20">
        <f t="shared" ref="X33:AC33" si="0">SUM(X20:X32)</f>
        <v>83952143.421000004</v>
      </c>
      <c r="Y33" s="20">
        <f t="shared" si="0"/>
        <v>152165</v>
      </c>
      <c r="Z33" s="20">
        <f t="shared" si="0"/>
        <v>0</v>
      </c>
      <c r="AA33" s="20">
        <f t="shared" si="0"/>
        <v>176896336.99000001</v>
      </c>
      <c r="AB33" s="20">
        <f t="shared" si="0"/>
        <v>0</v>
      </c>
      <c r="AC33" s="20">
        <f t="shared" si="0"/>
        <v>0</v>
      </c>
    </row>
    <row r="35" spans="1:30" ht="14">
      <c r="J35" s="12" t="s">
        <v>127</v>
      </c>
    </row>
    <row r="36" spans="1:30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S36" s="17">
        <v>0</v>
      </c>
      <c r="T36" s="17">
        <v>0</v>
      </c>
      <c r="U36" s="17">
        <v>0</v>
      </c>
      <c r="V36" s="18"/>
      <c r="W36" s="18"/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8"/>
    </row>
    <row r="37" spans="1:30">
      <c r="A37" s="7" t="s">
        <v>100</v>
      </c>
      <c r="E37" s="7" t="s">
        <v>130</v>
      </c>
      <c r="I37" s="7">
        <v>14</v>
      </c>
      <c r="J37" s="8" t="s">
        <v>131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S37" s="17">
        <v>0</v>
      </c>
      <c r="T37" s="17">
        <v>0</v>
      </c>
      <c r="U37" s="17">
        <v>0</v>
      </c>
      <c r="V37" s="18"/>
      <c r="W37" s="18"/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8"/>
    </row>
    <row r="38" spans="1:30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8"/>
    </row>
    <row r="39" spans="1:30">
      <c r="J39" s="13"/>
      <c r="K39" s="14"/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18"/>
      <c r="S39" s="20">
        <v>0</v>
      </c>
      <c r="T39" s="20">
        <v>0</v>
      </c>
      <c r="U39" s="20">
        <v>0</v>
      </c>
      <c r="V39" s="22"/>
      <c r="W39" s="18"/>
      <c r="X39" s="20">
        <f t="shared" ref="X39:AC39" si="1">SUM(X36:X37)</f>
        <v>0</v>
      </c>
      <c r="Y39" s="20">
        <f t="shared" si="1"/>
        <v>0</v>
      </c>
      <c r="Z39" s="20">
        <f t="shared" si="1"/>
        <v>0</v>
      </c>
      <c r="AA39" s="20">
        <f t="shared" si="1"/>
        <v>0</v>
      </c>
      <c r="AB39" s="20">
        <f t="shared" si="1"/>
        <v>0</v>
      </c>
      <c r="AC39" s="20">
        <f t="shared" si="1"/>
        <v>0</v>
      </c>
      <c r="AD39" s="8"/>
    </row>
    <row r="40" spans="1:30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8"/>
    </row>
    <row r="41" spans="1:30" ht="14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8"/>
    </row>
    <row r="42" spans="1:30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L42" s="17">
        <v>-400000</v>
      </c>
      <c r="M42" s="17">
        <v>-25002</v>
      </c>
      <c r="N42" s="17">
        <v>-279701.41000000003</v>
      </c>
      <c r="O42" s="17">
        <v>-279701.41000000003</v>
      </c>
      <c r="P42" s="17">
        <v>0</v>
      </c>
      <c r="Q42" s="17">
        <v>254699.41000000003</v>
      </c>
      <c r="S42" s="17">
        <v>0</v>
      </c>
      <c r="T42" s="17">
        <v>-1700000</v>
      </c>
      <c r="U42" s="17">
        <v>1300000</v>
      </c>
      <c r="V42" s="18"/>
      <c r="W42" s="18"/>
      <c r="X42" s="18">
        <v>-25002</v>
      </c>
      <c r="Y42" s="18">
        <v>0</v>
      </c>
      <c r="Z42" s="18">
        <v>0</v>
      </c>
      <c r="AA42" s="18">
        <v>-400000</v>
      </c>
      <c r="AB42" s="18">
        <v>0</v>
      </c>
      <c r="AC42" s="18">
        <v>0</v>
      </c>
      <c r="AD42" s="8"/>
    </row>
    <row r="43" spans="1:30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L43" s="17">
        <v>-16511448</v>
      </c>
      <c r="M43" s="17">
        <v>-4798253.75</v>
      </c>
      <c r="N43" s="17">
        <v>-6227755.5300000012</v>
      </c>
      <c r="O43" s="17">
        <v>-6227755.5300000012</v>
      </c>
      <c r="P43" s="17">
        <v>0</v>
      </c>
      <c r="Q43" s="17">
        <v>1429501.7800000012</v>
      </c>
      <c r="S43" s="17">
        <v>0</v>
      </c>
      <c r="T43" s="17">
        <v>-17439542.219999999</v>
      </c>
      <c r="U43" s="17">
        <v>928094.21999999881</v>
      </c>
      <c r="V43" s="18"/>
      <c r="W43" s="18"/>
      <c r="X43" s="18">
        <v>-4798253.75</v>
      </c>
      <c r="Y43" s="18">
        <v>0</v>
      </c>
      <c r="Z43" s="18">
        <v>0</v>
      </c>
      <c r="AA43" s="18">
        <v>-16511448</v>
      </c>
      <c r="AB43" s="18">
        <v>0</v>
      </c>
      <c r="AC43" s="18">
        <v>0</v>
      </c>
      <c r="AD43" s="8"/>
    </row>
    <row r="44" spans="1:30"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8"/>
    </row>
    <row r="45" spans="1:30">
      <c r="J45" s="13"/>
      <c r="K45" s="14"/>
      <c r="L45" s="20">
        <v>-16911448</v>
      </c>
      <c r="M45" s="20">
        <v>-4823255.75</v>
      </c>
      <c r="N45" s="20">
        <v>-6507456.9400000013</v>
      </c>
      <c r="O45" s="20">
        <v>-6507456.9400000013</v>
      </c>
      <c r="P45" s="20">
        <v>0</v>
      </c>
      <c r="Q45" s="20">
        <v>1684201.1900000013</v>
      </c>
      <c r="R45" s="18"/>
      <c r="S45" s="20">
        <v>0</v>
      </c>
      <c r="T45" s="20">
        <v>-19139542.219999999</v>
      </c>
      <c r="U45" s="20">
        <v>2228094.2199999988</v>
      </c>
      <c r="V45" s="22"/>
      <c r="W45" s="18"/>
      <c r="X45" s="20">
        <f>SUM(X42:X44)</f>
        <v>-4823255.75</v>
      </c>
      <c r="Y45" s="20">
        <f t="shared" ref="Y45:AC45" si="2">SUM(Y42:Y44)</f>
        <v>0</v>
      </c>
      <c r="Z45" s="20">
        <f t="shared" si="2"/>
        <v>0</v>
      </c>
      <c r="AA45" s="20">
        <f t="shared" si="2"/>
        <v>-16911448</v>
      </c>
      <c r="AB45" s="20">
        <f t="shared" si="2"/>
        <v>0</v>
      </c>
      <c r="AC45" s="20">
        <f t="shared" si="2"/>
        <v>0</v>
      </c>
      <c r="AD45" s="8"/>
    </row>
    <row r="46" spans="1:30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8"/>
    </row>
    <row r="47" spans="1:30">
      <c r="I47" s="7">
        <v>17</v>
      </c>
      <c r="J47" s="27" t="s">
        <v>136</v>
      </c>
      <c r="K47" s="28"/>
      <c r="L47" s="26">
        <v>159986888.99000001</v>
      </c>
      <c r="M47" s="26">
        <v>77281052.671000004</v>
      </c>
      <c r="N47" s="26">
        <v>79935933.8299997</v>
      </c>
      <c r="O47" s="26">
        <v>79935933.82999967</v>
      </c>
      <c r="P47" s="26">
        <v>0</v>
      </c>
      <c r="Q47" s="26">
        <v>-2654881.1589996433</v>
      </c>
      <c r="R47" s="18"/>
      <c r="S47" s="26">
        <v>15386907.570000002</v>
      </c>
      <c r="T47" s="26">
        <v>157387216.59658331</v>
      </c>
      <c r="U47" s="26">
        <v>2599672.3934166618</v>
      </c>
      <c r="V47" s="26"/>
      <c r="W47" s="18"/>
      <c r="X47" s="26">
        <f t="shared" ref="X47:AC47" si="3">X45+X39+X33</f>
        <v>79128887.671000004</v>
      </c>
      <c r="Y47" s="26">
        <f t="shared" si="3"/>
        <v>152165</v>
      </c>
      <c r="Z47" s="26">
        <f t="shared" si="3"/>
        <v>0</v>
      </c>
      <c r="AA47" s="26">
        <f t="shared" si="3"/>
        <v>159984888.99000001</v>
      </c>
      <c r="AB47" s="26">
        <f t="shared" si="3"/>
        <v>0</v>
      </c>
      <c r="AC47" s="26">
        <f t="shared" si="3"/>
        <v>0</v>
      </c>
      <c r="AD47" s="8"/>
    </row>
    <row r="48" spans="1:30"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8"/>
    </row>
    <row r="49" spans="1:30" ht="14">
      <c r="J49" s="12" t="s">
        <v>137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8"/>
    </row>
    <row r="50" spans="1:30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L50" s="17">
        <v>210332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S50" s="17">
        <v>0</v>
      </c>
      <c r="T50" s="17">
        <v>210332</v>
      </c>
      <c r="U50" s="17">
        <v>0</v>
      </c>
      <c r="X50" s="17">
        <v>0</v>
      </c>
      <c r="Y50" s="17">
        <v>0</v>
      </c>
      <c r="Z50" s="17">
        <v>0</v>
      </c>
      <c r="AA50" s="17">
        <v>210332</v>
      </c>
      <c r="AB50" s="17">
        <v>0</v>
      </c>
      <c r="AC50" s="17">
        <v>0</v>
      </c>
    </row>
    <row r="51" spans="1:30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L51" s="17">
        <v>6150500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S51" s="17">
        <v>0</v>
      </c>
      <c r="T51" s="17">
        <v>6150500</v>
      </c>
      <c r="U51" s="17">
        <v>0</v>
      </c>
      <c r="X51" s="17">
        <v>0</v>
      </c>
      <c r="Y51" s="17">
        <v>0</v>
      </c>
      <c r="Z51" s="17">
        <v>0</v>
      </c>
      <c r="AA51" s="17">
        <v>6150500</v>
      </c>
      <c r="AB51" s="17">
        <v>0</v>
      </c>
      <c r="AC51" s="17">
        <v>0</v>
      </c>
    </row>
    <row r="53" spans="1:30" s="8" customFormat="1">
      <c r="J53" s="13" t="s">
        <v>142</v>
      </c>
      <c r="K53" s="14"/>
      <c r="L53" s="20">
        <v>6360832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18"/>
      <c r="S53" s="20">
        <v>0</v>
      </c>
      <c r="T53" s="20">
        <v>6360832</v>
      </c>
      <c r="U53" s="20">
        <v>0</v>
      </c>
      <c r="V53" s="22"/>
      <c r="W53" s="18"/>
      <c r="X53" s="20">
        <f t="shared" ref="X53:AC53" si="4">SUM(X50:X52)</f>
        <v>0</v>
      </c>
      <c r="Y53" s="20">
        <f t="shared" si="4"/>
        <v>0</v>
      </c>
      <c r="Z53" s="20">
        <f t="shared" si="4"/>
        <v>0</v>
      </c>
      <c r="AA53" s="20">
        <f t="shared" si="4"/>
        <v>6360832</v>
      </c>
      <c r="AB53" s="20">
        <f t="shared" si="4"/>
        <v>0</v>
      </c>
      <c r="AC53" s="20">
        <f t="shared" si="4"/>
        <v>0</v>
      </c>
      <c r="AD53" s="7"/>
    </row>
    <row r="54" spans="1:30" s="8" customFormat="1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30"/>
      <c r="W54" s="18"/>
      <c r="X54" s="18"/>
      <c r="Y54" s="18"/>
      <c r="Z54" s="18"/>
      <c r="AA54" s="18"/>
      <c r="AB54" s="18"/>
      <c r="AC54" s="18"/>
      <c r="AD54" s="7"/>
    </row>
    <row r="55" spans="1:30" s="8" customFormat="1">
      <c r="I55" s="7">
        <v>20</v>
      </c>
      <c r="J55" s="27" t="s">
        <v>143</v>
      </c>
      <c r="K55" s="28"/>
      <c r="L55" s="26">
        <v>166347720.99000001</v>
      </c>
      <c r="M55" s="26">
        <v>77281052.671000004</v>
      </c>
      <c r="N55" s="26">
        <v>79935933.8299997</v>
      </c>
      <c r="O55" s="26">
        <v>79935933.82999967</v>
      </c>
      <c r="P55" s="26">
        <v>0</v>
      </c>
      <c r="Q55" s="26">
        <v>-2654881.1589996433</v>
      </c>
      <c r="R55" s="18"/>
      <c r="S55" s="26">
        <v>15386907.570000002</v>
      </c>
      <c r="T55" s="26">
        <v>163748048.59658331</v>
      </c>
      <c r="U55" s="26">
        <v>2599672.3934166618</v>
      </c>
      <c r="V55" s="26"/>
      <c r="W55" s="18"/>
      <c r="X55" s="26">
        <f t="shared" ref="X55:AC55" si="5">X47+X53</f>
        <v>79128887.671000004</v>
      </c>
      <c r="Y55" s="26">
        <f t="shared" si="5"/>
        <v>152165</v>
      </c>
      <c r="Z55" s="26">
        <f t="shared" si="5"/>
        <v>0</v>
      </c>
      <c r="AA55" s="26">
        <f t="shared" si="5"/>
        <v>166345720.99000001</v>
      </c>
      <c r="AB55" s="26">
        <f t="shared" si="5"/>
        <v>0</v>
      </c>
      <c r="AC55" s="26">
        <f t="shared" si="5"/>
        <v>0</v>
      </c>
      <c r="AD55" s="7"/>
    </row>
    <row r="57" spans="1:30">
      <c r="I57" s="7">
        <v>21</v>
      </c>
      <c r="J57" s="8" t="s">
        <v>144</v>
      </c>
    </row>
    <row r="59" spans="1:30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v>-25877481</v>
      </c>
      <c r="M59" s="17">
        <v>-13922965</v>
      </c>
      <c r="N59" s="17">
        <v>-13934018</v>
      </c>
      <c r="O59" s="17">
        <v>-13934018</v>
      </c>
      <c r="P59" s="17">
        <v>0</v>
      </c>
      <c r="Q59" s="17">
        <v>11053</v>
      </c>
      <c r="S59" s="17">
        <v>0</v>
      </c>
      <c r="T59" s="17">
        <v>-25877481</v>
      </c>
      <c r="U59" s="17">
        <v>0</v>
      </c>
      <c r="X59" s="17">
        <v>-13922965</v>
      </c>
      <c r="Y59" s="17">
        <v>0</v>
      </c>
      <c r="Z59" s="17">
        <v>0</v>
      </c>
      <c r="AA59" s="17">
        <v>-25877481</v>
      </c>
      <c r="AB59" s="17">
        <v>0</v>
      </c>
      <c r="AC59" s="17">
        <v>0</v>
      </c>
    </row>
    <row r="60" spans="1:30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L60" s="17">
        <v>-191241</v>
      </c>
      <c r="M60" s="17">
        <v>-114190.38499999999</v>
      </c>
      <c r="N60" s="17">
        <v>-102984</v>
      </c>
      <c r="O60" s="17">
        <v>-102984</v>
      </c>
      <c r="P60" s="17">
        <v>0</v>
      </c>
      <c r="Q60" s="17">
        <v>-11206.384999999995</v>
      </c>
      <c r="S60" s="17">
        <v>0</v>
      </c>
      <c r="T60" s="17">
        <v>-191241</v>
      </c>
      <c r="U60" s="17">
        <v>0</v>
      </c>
      <c r="X60" s="17">
        <v>-114190.38499999999</v>
      </c>
      <c r="Y60" s="17">
        <v>0</v>
      </c>
      <c r="Z60" s="17">
        <v>0</v>
      </c>
      <c r="AA60" s="17">
        <v>-191241</v>
      </c>
      <c r="AB60" s="17">
        <v>0</v>
      </c>
      <c r="AC60" s="17">
        <v>0</v>
      </c>
    </row>
    <row r="61" spans="1:30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L61" s="17">
        <v>-62519988</v>
      </c>
      <c r="M61" s="17">
        <v>-15629997</v>
      </c>
      <c r="N61" s="17">
        <v>-36801177.679999992</v>
      </c>
      <c r="O61" s="17">
        <v>-36801177.679999992</v>
      </c>
      <c r="P61" s="17">
        <v>0</v>
      </c>
      <c r="Q61" s="17">
        <v>21171180.679999992</v>
      </c>
      <c r="S61" s="17">
        <v>0</v>
      </c>
      <c r="T61" s="17">
        <v>-62519988</v>
      </c>
      <c r="U61" s="17">
        <v>0</v>
      </c>
      <c r="X61" s="17">
        <v>-36691229</v>
      </c>
      <c r="Y61" s="17">
        <v>0</v>
      </c>
      <c r="Z61" s="17">
        <v>0</v>
      </c>
      <c r="AA61" s="17">
        <v>-62519988</v>
      </c>
      <c r="AB61" s="17">
        <v>0</v>
      </c>
      <c r="AC61" s="17">
        <v>0</v>
      </c>
    </row>
    <row r="62" spans="1:30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L62" s="17">
        <v>-68151112</v>
      </c>
      <c r="M62" s="17">
        <v>-17037778</v>
      </c>
      <c r="N62" s="17">
        <v>-36499086</v>
      </c>
      <c r="O62" s="17">
        <v>-36499086</v>
      </c>
      <c r="P62" s="17">
        <v>0</v>
      </c>
      <c r="Q62" s="17">
        <v>19461308</v>
      </c>
      <c r="S62" s="17">
        <v>0</v>
      </c>
      <c r="T62" s="17">
        <v>-68151112</v>
      </c>
      <c r="U62" s="17">
        <v>0</v>
      </c>
      <c r="X62" s="17">
        <v>-36499092</v>
      </c>
      <c r="Y62" s="17">
        <v>0</v>
      </c>
      <c r="Z62" s="17">
        <v>0</v>
      </c>
      <c r="AA62" s="17">
        <v>-72998181</v>
      </c>
      <c r="AB62" s="17">
        <v>0</v>
      </c>
      <c r="AC62" s="17">
        <v>0</v>
      </c>
    </row>
    <row r="63" spans="1:30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S63" s="17">
        <v>0</v>
      </c>
      <c r="T63" s="17">
        <v>0</v>
      </c>
      <c r="U63" s="17">
        <v>0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</row>
    <row r="64" spans="1:30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S64" s="17">
        <v>0</v>
      </c>
      <c r="T64" s="17">
        <v>0</v>
      </c>
      <c r="U64" s="17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</row>
    <row r="65" spans="1:30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L65" s="17">
        <v>-9607899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S65" s="17">
        <v>0</v>
      </c>
      <c r="T65" s="17">
        <v>-9607899</v>
      </c>
      <c r="U65" s="17">
        <v>0</v>
      </c>
      <c r="X65" s="17">
        <v>0</v>
      </c>
      <c r="Y65" s="17">
        <v>0</v>
      </c>
      <c r="Z65" s="17">
        <v>0</v>
      </c>
      <c r="AA65" s="17">
        <v>-9607899</v>
      </c>
      <c r="AB65" s="17">
        <v>0</v>
      </c>
      <c r="AC65" s="17">
        <v>0</v>
      </c>
    </row>
    <row r="67" spans="1:30" s="8" customFormat="1">
      <c r="J67" s="13" t="s">
        <v>154</v>
      </c>
      <c r="K67" s="14"/>
      <c r="L67" s="20">
        <v>-166347721</v>
      </c>
      <c r="M67" s="20">
        <v>-46704930.384999998</v>
      </c>
      <c r="N67" s="20">
        <v>-87337265.679999992</v>
      </c>
      <c r="O67" s="20">
        <v>-87337265.679999992</v>
      </c>
      <c r="P67" s="20">
        <v>0</v>
      </c>
      <c r="Q67" s="20">
        <v>40632335.294999987</v>
      </c>
      <c r="R67" s="20"/>
      <c r="S67" s="20">
        <v>0</v>
      </c>
      <c r="T67" s="20">
        <v>-166347721</v>
      </c>
      <c r="U67" s="20">
        <v>0</v>
      </c>
      <c r="V67" s="20">
        <f t="shared" ref="V67" si="6">SUM(V59:V66)</f>
        <v>0</v>
      </c>
      <c r="W67" s="20"/>
      <c r="X67" s="20">
        <f t="shared" ref="X67:AC67" si="7">SUM(X59:X66)</f>
        <v>-87227476.38499999</v>
      </c>
      <c r="Y67" s="20">
        <f t="shared" si="7"/>
        <v>0</v>
      </c>
      <c r="Z67" s="20">
        <f t="shared" si="7"/>
        <v>0</v>
      </c>
      <c r="AA67" s="20">
        <f t="shared" si="7"/>
        <v>-171194790</v>
      </c>
      <c r="AB67" s="20">
        <f t="shared" si="7"/>
        <v>0</v>
      </c>
      <c r="AC67" s="20">
        <f t="shared" si="7"/>
        <v>0</v>
      </c>
      <c r="AD67" s="7"/>
    </row>
    <row r="68" spans="1:30">
      <c r="AA68" s="17">
        <v>0</v>
      </c>
    </row>
    <row r="69" spans="1:30" ht="15.5">
      <c r="J69" s="23" t="s">
        <v>155</v>
      </c>
      <c r="K69" s="24"/>
      <c r="L69" s="25">
        <v>-9.9999904632568359E-3</v>
      </c>
      <c r="M69" s="25">
        <v>30576122.286000006</v>
      </c>
      <c r="N69" s="25">
        <v>-7401331.8500002921</v>
      </c>
      <c r="O69" s="25">
        <v>-7401331.8500003219</v>
      </c>
      <c r="P69" s="25">
        <v>0</v>
      </c>
      <c r="Q69" s="25">
        <v>37977454.136000343</v>
      </c>
      <c r="R69" s="25"/>
      <c r="S69" s="25">
        <v>15386907.570000002</v>
      </c>
      <c r="T69" s="25">
        <v>-2599672.4034166932</v>
      </c>
      <c r="U69" s="25">
        <v>2599672.3934166618</v>
      </c>
      <c r="V69" s="25"/>
      <c r="W69" s="25"/>
      <c r="X69" s="25">
        <f t="shared" ref="X69:AC69" si="8">X67+X55</f>
        <v>-8098588.7139999866</v>
      </c>
      <c r="Y69" s="25">
        <f t="shared" si="8"/>
        <v>152165</v>
      </c>
      <c r="Z69" s="25">
        <f t="shared" si="8"/>
        <v>0</v>
      </c>
      <c r="AA69" s="25">
        <f t="shared" si="8"/>
        <v>-4849069.0099999905</v>
      </c>
      <c r="AB69" s="25">
        <f t="shared" si="8"/>
        <v>0</v>
      </c>
      <c r="AC69" s="25">
        <f t="shared" si="8"/>
        <v>0</v>
      </c>
    </row>
    <row r="71" spans="1:30" ht="14.5">
      <c r="N71" s="31"/>
      <c r="O71" s="31"/>
      <c r="S71" s="17">
        <v>0</v>
      </c>
      <c r="X71" s="17">
        <v>0</v>
      </c>
      <c r="Y71" s="17">
        <v>0</v>
      </c>
      <c r="Z71" s="17">
        <v>0</v>
      </c>
      <c r="AA71" s="17">
        <v>0</v>
      </c>
      <c r="AB71" s="17">
        <v>0</v>
      </c>
      <c r="AC71" s="17">
        <v>0</v>
      </c>
    </row>
    <row r="72" spans="1:30">
      <c r="N72" s="17">
        <v>0</v>
      </c>
      <c r="S72" s="17">
        <v>0</v>
      </c>
      <c r="X72" s="17">
        <v>0</v>
      </c>
      <c r="Y72" s="17">
        <v>0</v>
      </c>
      <c r="Z72" s="17">
        <v>0</v>
      </c>
      <c r="AA72" s="17">
        <v>0</v>
      </c>
      <c r="AB72" s="17">
        <v>0</v>
      </c>
      <c r="AC72" s="17">
        <v>0</v>
      </c>
    </row>
    <row r="73" spans="1:30">
      <c r="A73" s="7" t="s">
        <v>100</v>
      </c>
      <c r="D73" s="179">
        <v>10314</v>
      </c>
      <c r="E73" s="7" t="s">
        <v>102</v>
      </c>
      <c r="I73" s="7">
        <v>1</v>
      </c>
      <c r="J73" s="8" t="s">
        <v>104</v>
      </c>
      <c r="L73" s="17">
        <v>0</v>
      </c>
      <c r="M73" s="17">
        <v>0</v>
      </c>
      <c r="N73" s="17">
        <v>24306.959999999999</v>
      </c>
      <c r="O73" s="17">
        <v>0</v>
      </c>
      <c r="P73" s="17">
        <v>0</v>
      </c>
      <c r="Q73" s="17">
        <v>0</v>
      </c>
      <c r="S73" s="17">
        <v>160901.79</v>
      </c>
      <c r="T73" s="17">
        <v>0</v>
      </c>
      <c r="U73" s="17">
        <v>0</v>
      </c>
      <c r="X73" s="17"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</row>
    <row r="74" spans="1:30">
      <c r="N74" s="17">
        <v>0</v>
      </c>
      <c r="S74" s="17">
        <v>0</v>
      </c>
      <c r="X74" s="17">
        <v>0</v>
      </c>
      <c r="Y74" s="17">
        <v>0</v>
      </c>
      <c r="Z74" s="17">
        <v>0</v>
      </c>
      <c r="AA74" s="17">
        <v>0</v>
      </c>
      <c r="AB74" s="17">
        <v>0</v>
      </c>
      <c r="AC74" s="17">
        <v>0</v>
      </c>
    </row>
    <row r="75" spans="1:30">
      <c r="N75" s="17">
        <v>0</v>
      </c>
      <c r="S75" s="17">
        <v>0</v>
      </c>
      <c r="X75" s="17">
        <v>0</v>
      </c>
      <c r="Y75" s="17">
        <v>0</v>
      </c>
      <c r="Z75" s="17">
        <v>0</v>
      </c>
      <c r="AA75" s="17">
        <v>0</v>
      </c>
      <c r="AB75" s="17">
        <v>0</v>
      </c>
      <c r="AC75" s="17">
        <v>0</v>
      </c>
    </row>
    <row r="76" spans="1:30">
      <c r="N76" s="17">
        <v>0</v>
      </c>
      <c r="S76" s="17">
        <v>0</v>
      </c>
      <c r="X76" s="17">
        <v>0</v>
      </c>
      <c r="Y76" s="17">
        <v>0</v>
      </c>
      <c r="Z76" s="17">
        <v>0</v>
      </c>
      <c r="AA76" s="17">
        <v>0</v>
      </c>
      <c r="AB76" s="17">
        <v>0</v>
      </c>
      <c r="AC76" s="17">
        <v>0</v>
      </c>
    </row>
    <row r="77" spans="1:30">
      <c r="N77" s="17">
        <v>0</v>
      </c>
      <c r="S77" s="17">
        <v>0</v>
      </c>
      <c r="X77" s="17">
        <v>0</v>
      </c>
      <c r="Y77" s="17">
        <v>0</v>
      </c>
      <c r="Z77" s="17">
        <v>0</v>
      </c>
      <c r="AA77" s="17">
        <v>0</v>
      </c>
      <c r="AB77" s="17">
        <v>0</v>
      </c>
      <c r="AC77" s="17">
        <v>0</v>
      </c>
    </row>
    <row r="78" spans="1:30">
      <c r="N78" s="17">
        <v>0</v>
      </c>
      <c r="S78" s="17">
        <v>0</v>
      </c>
      <c r="X78" s="17">
        <v>0</v>
      </c>
      <c r="Y78" s="17">
        <v>0</v>
      </c>
      <c r="Z78" s="17">
        <v>0</v>
      </c>
      <c r="AA78" s="17">
        <v>0</v>
      </c>
      <c r="AB78" s="17">
        <v>0</v>
      </c>
      <c r="AC78" s="17">
        <v>0</v>
      </c>
    </row>
    <row r="79" spans="1:30">
      <c r="N79" s="17">
        <v>0</v>
      </c>
      <c r="S79" s="17">
        <v>0</v>
      </c>
      <c r="X79" s="17">
        <v>0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</row>
    <row r="80" spans="1:30">
      <c r="N80" s="17">
        <v>0</v>
      </c>
      <c r="S80" s="17">
        <v>0</v>
      </c>
      <c r="X80" s="17">
        <v>0</v>
      </c>
      <c r="Y80" s="17">
        <v>0</v>
      </c>
      <c r="Z80" s="17">
        <v>0</v>
      </c>
      <c r="AA80" s="17">
        <v>0</v>
      </c>
      <c r="AB80" s="17">
        <v>0</v>
      </c>
      <c r="AC80" s="17">
        <v>0</v>
      </c>
    </row>
    <row r="81" spans="14:29">
      <c r="N81" s="17">
        <v>0</v>
      </c>
      <c r="S81" s="17">
        <v>0</v>
      </c>
      <c r="X81" s="17">
        <v>0</v>
      </c>
      <c r="Y81" s="17">
        <v>0</v>
      </c>
      <c r="Z81" s="17">
        <v>0</v>
      </c>
      <c r="AA81" s="17">
        <v>0</v>
      </c>
      <c r="AB81" s="17">
        <v>0</v>
      </c>
      <c r="AC81" s="17">
        <v>0</v>
      </c>
    </row>
    <row r="82" spans="14:29">
      <c r="N82" s="17">
        <v>0</v>
      </c>
      <c r="S82" s="17">
        <v>0</v>
      </c>
      <c r="X82" s="17">
        <v>0</v>
      </c>
      <c r="Y82" s="17">
        <v>0</v>
      </c>
      <c r="Z82" s="17">
        <v>0</v>
      </c>
      <c r="AA82" s="17">
        <v>0</v>
      </c>
      <c r="AB82" s="17">
        <v>0</v>
      </c>
      <c r="AC82" s="17">
        <v>0</v>
      </c>
    </row>
    <row r="83" spans="14:29">
      <c r="N83" s="17">
        <v>0</v>
      </c>
      <c r="S83" s="17">
        <v>0</v>
      </c>
      <c r="X83" s="17">
        <v>0</v>
      </c>
      <c r="Y83" s="17">
        <v>0</v>
      </c>
      <c r="Z83" s="17">
        <v>0</v>
      </c>
      <c r="AA83" s="17">
        <v>0</v>
      </c>
      <c r="AB83" s="17">
        <v>0</v>
      </c>
      <c r="AC83" s="17">
        <v>0</v>
      </c>
    </row>
    <row r="84" spans="14:29">
      <c r="N84" s="17">
        <v>0</v>
      </c>
      <c r="S84" s="17">
        <v>0</v>
      </c>
      <c r="X84" s="17">
        <v>0</v>
      </c>
      <c r="Y84" s="17">
        <v>0</v>
      </c>
      <c r="Z84" s="17">
        <v>0</v>
      </c>
      <c r="AA84" s="17">
        <v>0</v>
      </c>
      <c r="AB84" s="17">
        <v>0</v>
      </c>
      <c r="AC84" s="17">
        <v>0</v>
      </c>
    </row>
    <row r="85" spans="14:29">
      <c r="N85" s="17">
        <v>0</v>
      </c>
      <c r="S85" s="17">
        <v>0</v>
      </c>
      <c r="X85" s="17">
        <v>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</row>
    <row r="86" spans="14:29">
      <c r="N86" s="17">
        <v>0</v>
      </c>
      <c r="S86" s="17">
        <v>0</v>
      </c>
      <c r="X86" s="17">
        <v>0</v>
      </c>
      <c r="Y86" s="17">
        <v>0</v>
      </c>
      <c r="Z86" s="17">
        <v>0</v>
      </c>
      <c r="AA86" s="17">
        <v>0</v>
      </c>
      <c r="AB86" s="17">
        <v>0</v>
      </c>
      <c r="AC86" s="17">
        <v>0</v>
      </c>
    </row>
    <row r="87" spans="14:29">
      <c r="N87" s="17">
        <v>0</v>
      </c>
      <c r="S87" s="17">
        <v>0</v>
      </c>
      <c r="X87" s="17">
        <v>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</row>
  </sheetData>
  <hyperlinks>
    <hyperlink ref="AC15:AD15" location="'summary report 1st PCC'!A1" display="PCC" xr:uid="{8368BFC6-63A1-4850-B380-944D795E2A51}"/>
    <hyperlink ref="AF15:AG15" location="'Summary Report 1st'!I122" display="CC" xr:uid="{5ACE7E5F-EC79-41B5-8638-C60B4D6E21D7}"/>
  </hyperlinks>
  <pageMargins left="0.25" right="0.25" top="0.75" bottom="0.75" header="0.3" footer="0.3"/>
  <pageSetup paperSize="8" scale="93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AK73"/>
  <sheetViews>
    <sheetView tabSelected="1" topLeftCell="I9" zoomScale="80" zoomScaleNormal="80" workbookViewId="0">
      <selection activeCell="I2" sqref="I2"/>
    </sheetView>
  </sheetViews>
  <sheetFormatPr defaultRowHeight="13"/>
  <cols>
    <col min="1" max="1" width="10.36328125" style="7" hidden="1" customWidth="1"/>
    <col min="2" max="2" width="11.36328125" style="7" hidden="1" customWidth="1"/>
    <col min="3" max="3" width="19.08984375" style="7" hidden="1" customWidth="1"/>
    <col min="4" max="4" width="12.90625" style="7" hidden="1" customWidth="1"/>
    <col min="5" max="5" width="16.54296875" style="7" hidden="1" customWidth="1"/>
    <col min="6" max="6" width="9.90625" style="7" hidden="1" customWidth="1"/>
    <col min="7" max="7" width="8.453125" style="7" hidden="1" customWidth="1"/>
    <col min="8" max="8" width="12.453125" style="7" hidden="1" customWidth="1"/>
    <col min="9" max="9" width="3.6328125" style="7" customWidth="1"/>
    <col min="10" max="10" width="66.453125" style="8" customWidth="1"/>
    <col min="11" max="11" width="3.36328125" style="7" customWidth="1"/>
    <col min="12" max="13" width="13.54296875" style="17" customWidth="1"/>
    <col min="14" max="14" width="17.6328125" style="17" customWidth="1"/>
    <col min="15" max="15" width="27" style="17" hidden="1" customWidth="1"/>
    <col min="16" max="16" width="21" style="17" customWidth="1"/>
    <col min="17" max="17" width="2.36328125" style="17" customWidth="1"/>
    <col min="18" max="18" width="14.6328125" style="17" hidden="1" customWidth="1"/>
    <col min="19" max="19" width="16.54296875" style="17" customWidth="1"/>
    <col min="20" max="20" width="14.54296875" style="17" customWidth="1"/>
    <col min="21" max="21" width="16.6328125" style="17" hidden="1" customWidth="1"/>
    <col min="22" max="22" width="14.54296875" style="17" hidden="1" customWidth="1"/>
    <col min="23" max="23" width="41.36328125" style="17" hidden="1" customWidth="1"/>
    <col min="24" max="24" width="9.08984375" style="17" hidden="1" customWidth="1"/>
    <col min="25" max="30" width="17" style="17" hidden="1" customWidth="1"/>
    <col min="31" max="31" width="9.36328125" style="7" hidden="1" customWidth="1"/>
    <col min="32" max="32" width="15.36328125" style="7" hidden="1" customWidth="1"/>
    <col min="33" max="33" width="9.08984375" style="7" hidden="1" customWidth="1"/>
    <col min="34" max="34" width="11.54296875" style="7" hidden="1" customWidth="1"/>
    <col min="35" max="35" width="9.6328125" style="7" hidden="1" customWidth="1"/>
    <col min="36" max="37" width="10.6328125" style="7" bestFit="1" customWidth="1"/>
    <col min="38" max="260" width="9.36328125" style="7"/>
    <col min="261" max="261" width="16" style="7" customWidth="1"/>
    <col min="262" max="262" width="12.6328125" style="7" customWidth="1"/>
    <col min="263" max="263" width="12" style="7" customWidth="1"/>
    <col min="264" max="264" width="16" style="7" customWidth="1"/>
    <col min="265" max="265" width="55" style="7" bestFit="1" customWidth="1"/>
    <col min="266" max="266" width="3.36328125" style="7" customWidth="1"/>
    <col min="267" max="267" width="16" style="7" customWidth="1"/>
    <col min="268" max="268" width="16.36328125" style="7" customWidth="1"/>
    <col min="269" max="269" width="14.6328125" style="7" bestFit="1" customWidth="1"/>
    <col min="270" max="270" width="3.453125" style="7" customWidth="1"/>
    <col min="271" max="271" width="15.6328125" style="7" customWidth="1"/>
    <col min="272" max="272" width="21" style="7" customWidth="1"/>
    <col min="273" max="273" width="3.6328125" style="7" customWidth="1"/>
    <col min="274" max="274" width="16.6328125" style="7" customWidth="1"/>
    <col min="275" max="275" width="21.453125" style="7" customWidth="1"/>
    <col min="276" max="276" width="13.54296875" style="7" customWidth="1"/>
    <col min="277" max="277" width="2.36328125" style="7" customWidth="1"/>
    <col min="278" max="278" width="16.54296875" style="7" customWidth="1"/>
    <col min="279" max="279" width="14.54296875" style="7" customWidth="1"/>
    <col min="280" max="280" width="41.36328125" style="7" customWidth="1"/>
    <col min="281" max="281" width="9.36328125" style="7"/>
    <col min="282" max="287" width="17" style="7" customWidth="1"/>
    <col min="288" max="288" width="9.36328125" style="7" customWidth="1"/>
    <col min="289" max="516" width="9.36328125" style="7"/>
    <col min="517" max="517" width="16" style="7" customWidth="1"/>
    <col min="518" max="518" width="12.6328125" style="7" customWidth="1"/>
    <col min="519" max="519" width="12" style="7" customWidth="1"/>
    <col min="520" max="520" width="16" style="7" customWidth="1"/>
    <col min="521" max="521" width="55" style="7" bestFit="1" customWidth="1"/>
    <col min="522" max="522" width="3.36328125" style="7" customWidth="1"/>
    <col min="523" max="523" width="16" style="7" customWidth="1"/>
    <col min="524" max="524" width="16.36328125" style="7" customWidth="1"/>
    <col min="525" max="525" width="14.6328125" style="7" bestFit="1" customWidth="1"/>
    <col min="526" max="526" width="3.453125" style="7" customWidth="1"/>
    <col min="527" max="527" width="15.6328125" style="7" customWidth="1"/>
    <col min="528" max="528" width="21" style="7" customWidth="1"/>
    <col min="529" max="529" width="3.6328125" style="7" customWidth="1"/>
    <col min="530" max="530" width="16.6328125" style="7" customWidth="1"/>
    <col min="531" max="531" width="21.453125" style="7" customWidth="1"/>
    <col min="532" max="532" width="13.54296875" style="7" customWidth="1"/>
    <col min="533" max="533" width="2.36328125" style="7" customWidth="1"/>
    <col min="534" max="534" width="16.54296875" style="7" customWidth="1"/>
    <col min="535" max="535" width="14.54296875" style="7" customWidth="1"/>
    <col min="536" max="536" width="41.36328125" style="7" customWidth="1"/>
    <col min="537" max="537" width="9.36328125" style="7"/>
    <col min="538" max="543" width="17" style="7" customWidth="1"/>
    <col min="544" max="544" width="9.36328125" style="7" customWidth="1"/>
    <col min="545" max="772" width="9.36328125" style="7"/>
    <col min="773" max="773" width="16" style="7" customWidth="1"/>
    <col min="774" max="774" width="12.6328125" style="7" customWidth="1"/>
    <col min="775" max="775" width="12" style="7" customWidth="1"/>
    <col min="776" max="776" width="16" style="7" customWidth="1"/>
    <col min="777" max="777" width="55" style="7" bestFit="1" customWidth="1"/>
    <col min="778" max="778" width="3.36328125" style="7" customWidth="1"/>
    <col min="779" max="779" width="16" style="7" customWidth="1"/>
    <col min="780" max="780" width="16.36328125" style="7" customWidth="1"/>
    <col min="781" max="781" width="14.6328125" style="7" bestFit="1" customWidth="1"/>
    <col min="782" max="782" width="3.453125" style="7" customWidth="1"/>
    <col min="783" max="783" width="15.6328125" style="7" customWidth="1"/>
    <col min="784" max="784" width="21" style="7" customWidth="1"/>
    <col min="785" max="785" width="3.6328125" style="7" customWidth="1"/>
    <col min="786" max="786" width="16.6328125" style="7" customWidth="1"/>
    <col min="787" max="787" width="21.453125" style="7" customWidth="1"/>
    <col min="788" max="788" width="13.54296875" style="7" customWidth="1"/>
    <col min="789" max="789" width="2.36328125" style="7" customWidth="1"/>
    <col min="790" max="790" width="16.54296875" style="7" customWidth="1"/>
    <col min="791" max="791" width="14.54296875" style="7" customWidth="1"/>
    <col min="792" max="792" width="41.36328125" style="7" customWidth="1"/>
    <col min="793" max="793" width="9.36328125" style="7"/>
    <col min="794" max="799" width="17" style="7" customWidth="1"/>
    <col min="800" max="800" width="9.36328125" style="7" customWidth="1"/>
    <col min="801" max="1028" width="9.36328125" style="7"/>
    <col min="1029" max="1029" width="16" style="7" customWidth="1"/>
    <col min="1030" max="1030" width="12.6328125" style="7" customWidth="1"/>
    <col min="1031" max="1031" width="12" style="7" customWidth="1"/>
    <col min="1032" max="1032" width="16" style="7" customWidth="1"/>
    <col min="1033" max="1033" width="55" style="7" bestFit="1" customWidth="1"/>
    <col min="1034" max="1034" width="3.36328125" style="7" customWidth="1"/>
    <col min="1035" max="1035" width="16" style="7" customWidth="1"/>
    <col min="1036" max="1036" width="16.36328125" style="7" customWidth="1"/>
    <col min="1037" max="1037" width="14.6328125" style="7" bestFit="1" customWidth="1"/>
    <col min="1038" max="1038" width="3.453125" style="7" customWidth="1"/>
    <col min="1039" max="1039" width="15.6328125" style="7" customWidth="1"/>
    <col min="1040" max="1040" width="21" style="7" customWidth="1"/>
    <col min="1041" max="1041" width="3.6328125" style="7" customWidth="1"/>
    <col min="1042" max="1042" width="16.6328125" style="7" customWidth="1"/>
    <col min="1043" max="1043" width="21.453125" style="7" customWidth="1"/>
    <col min="1044" max="1044" width="13.54296875" style="7" customWidth="1"/>
    <col min="1045" max="1045" width="2.36328125" style="7" customWidth="1"/>
    <col min="1046" max="1046" width="16.54296875" style="7" customWidth="1"/>
    <col min="1047" max="1047" width="14.54296875" style="7" customWidth="1"/>
    <col min="1048" max="1048" width="41.36328125" style="7" customWidth="1"/>
    <col min="1049" max="1049" width="9.36328125" style="7"/>
    <col min="1050" max="1055" width="17" style="7" customWidth="1"/>
    <col min="1056" max="1056" width="9.36328125" style="7" customWidth="1"/>
    <col min="1057" max="1284" width="9.36328125" style="7"/>
    <col min="1285" max="1285" width="16" style="7" customWidth="1"/>
    <col min="1286" max="1286" width="12.6328125" style="7" customWidth="1"/>
    <col min="1287" max="1287" width="12" style="7" customWidth="1"/>
    <col min="1288" max="1288" width="16" style="7" customWidth="1"/>
    <col min="1289" max="1289" width="55" style="7" bestFit="1" customWidth="1"/>
    <col min="1290" max="1290" width="3.36328125" style="7" customWidth="1"/>
    <col min="1291" max="1291" width="16" style="7" customWidth="1"/>
    <col min="1292" max="1292" width="16.36328125" style="7" customWidth="1"/>
    <col min="1293" max="1293" width="14.6328125" style="7" bestFit="1" customWidth="1"/>
    <col min="1294" max="1294" width="3.453125" style="7" customWidth="1"/>
    <col min="1295" max="1295" width="15.6328125" style="7" customWidth="1"/>
    <col min="1296" max="1296" width="21" style="7" customWidth="1"/>
    <col min="1297" max="1297" width="3.6328125" style="7" customWidth="1"/>
    <col min="1298" max="1298" width="16.6328125" style="7" customWidth="1"/>
    <col min="1299" max="1299" width="21.453125" style="7" customWidth="1"/>
    <col min="1300" max="1300" width="13.54296875" style="7" customWidth="1"/>
    <col min="1301" max="1301" width="2.36328125" style="7" customWidth="1"/>
    <col min="1302" max="1302" width="16.54296875" style="7" customWidth="1"/>
    <col min="1303" max="1303" width="14.54296875" style="7" customWidth="1"/>
    <col min="1304" max="1304" width="41.36328125" style="7" customWidth="1"/>
    <col min="1305" max="1305" width="9.36328125" style="7"/>
    <col min="1306" max="1311" width="17" style="7" customWidth="1"/>
    <col min="1312" max="1312" width="9.36328125" style="7" customWidth="1"/>
    <col min="1313" max="1540" width="9.36328125" style="7"/>
    <col min="1541" max="1541" width="16" style="7" customWidth="1"/>
    <col min="1542" max="1542" width="12.6328125" style="7" customWidth="1"/>
    <col min="1543" max="1543" width="12" style="7" customWidth="1"/>
    <col min="1544" max="1544" width="16" style="7" customWidth="1"/>
    <col min="1545" max="1545" width="55" style="7" bestFit="1" customWidth="1"/>
    <col min="1546" max="1546" width="3.36328125" style="7" customWidth="1"/>
    <col min="1547" max="1547" width="16" style="7" customWidth="1"/>
    <col min="1548" max="1548" width="16.36328125" style="7" customWidth="1"/>
    <col min="1549" max="1549" width="14.6328125" style="7" bestFit="1" customWidth="1"/>
    <col min="1550" max="1550" width="3.453125" style="7" customWidth="1"/>
    <col min="1551" max="1551" width="15.6328125" style="7" customWidth="1"/>
    <col min="1552" max="1552" width="21" style="7" customWidth="1"/>
    <col min="1553" max="1553" width="3.6328125" style="7" customWidth="1"/>
    <col min="1554" max="1554" width="16.6328125" style="7" customWidth="1"/>
    <col min="1555" max="1555" width="21.453125" style="7" customWidth="1"/>
    <col min="1556" max="1556" width="13.54296875" style="7" customWidth="1"/>
    <col min="1557" max="1557" width="2.36328125" style="7" customWidth="1"/>
    <col min="1558" max="1558" width="16.54296875" style="7" customWidth="1"/>
    <col min="1559" max="1559" width="14.54296875" style="7" customWidth="1"/>
    <col min="1560" max="1560" width="41.36328125" style="7" customWidth="1"/>
    <col min="1561" max="1561" width="9.36328125" style="7"/>
    <col min="1562" max="1567" width="17" style="7" customWidth="1"/>
    <col min="1568" max="1568" width="9.36328125" style="7" customWidth="1"/>
    <col min="1569" max="1796" width="9.36328125" style="7"/>
    <col min="1797" max="1797" width="16" style="7" customWidth="1"/>
    <col min="1798" max="1798" width="12.6328125" style="7" customWidth="1"/>
    <col min="1799" max="1799" width="12" style="7" customWidth="1"/>
    <col min="1800" max="1800" width="16" style="7" customWidth="1"/>
    <col min="1801" max="1801" width="55" style="7" bestFit="1" customWidth="1"/>
    <col min="1802" max="1802" width="3.36328125" style="7" customWidth="1"/>
    <col min="1803" max="1803" width="16" style="7" customWidth="1"/>
    <col min="1804" max="1804" width="16.36328125" style="7" customWidth="1"/>
    <col min="1805" max="1805" width="14.6328125" style="7" bestFit="1" customWidth="1"/>
    <col min="1806" max="1806" width="3.453125" style="7" customWidth="1"/>
    <col min="1807" max="1807" width="15.6328125" style="7" customWidth="1"/>
    <col min="1808" max="1808" width="21" style="7" customWidth="1"/>
    <col min="1809" max="1809" width="3.6328125" style="7" customWidth="1"/>
    <col min="1810" max="1810" width="16.6328125" style="7" customWidth="1"/>
    <col min="1811" max="1811" width="21.453125" style="7" customWidth="1"/>
    <col min="1812" max="1812" width="13.54296875" style="7" customWidth="1"/>
    <col min="1813" max="1813" width="2.36328125" style="7" customWidth="1"/>
    <col min="1814" max="1814" width="16.54296875" style="7" customWidth="1"/>
    <col min="1815" max="1815" width="14.54296875" style="7" customWidth="1"/>
    <col min="1816" max="1816" width="41.36328125" style="7" customWidth="1"/>
    <col min="1817" max="1817" width="9.36328125" style="7"/>
    <col min="1818" max="1823" width="17" style="7" customWidth="1"/>
    <col min="1824" max="1824" width="9.36328125" style="7" customWidth="1"/>
    <col min="1825" max="2052" width="9.36328125" style="7"/>
    <col min="2053" max="2053" width="16" style="7" customWidth="1"/>
    <col min="2054" max="2054" width="12.6328125" style="7" customWidth="1"/>
    <col min="2055" max="2055" width="12" style="7" customWidth="1"/>
    <col min="2056" max="2056" width="16" style="7" customWidth="1"/>
    <col min="2057" max="2057" width="55" style="7" bestFit="1" customWidth="1"/>
    <col min="2058" max="2058" width="3.36328125" style="7" customWidth="1"/>
    <col min="2059" max="2059" width="16" style="7" customWidth="1"/>
    <col min="2060" max="2060" width="16.36328125" style="7" customWidth="1"/>
    <col min="2061" max="2061" width="14.6328125" style="7" bestFit="1" customWidth="1"/>
    <col min="2062" max="2062" width="3.453125" style="7" customWidth="1"/>
    <col min="2063" max="2063" width="15.6328125" style="7" customWidth="1"/>
    <col min="2064" max="2064" width="21" style="7" customWidth="1"/>
    <col min="2065" max="2065" width="3.6328125" style="7" customWidth="1"/>
    <col min="2066" max="2066" width="16.6328125" style="7" customWidth="1"/>
    <col min="2067" max="2067" width="21.453125" style="7" customWidth="1"/>
    <col min="2068" max="2068" width="13.54296875" style="7" customWidth="1"/>
    <col min="2069" max="2069" width="2.36328125" style="7" customWidth="1"/>
    <col min="2070" max="2070" width="16.54296875" style="7" customWidth="1"/>
    <col min="2071" max="2071" width="14.54296875" style="7" customWidth="1"/>
    <col min="2072" max="2072" width="41.36328125" style="7" customWidth="1"/>
    <col min="2073" max="2073" width="9.36328125" style="7"/>
    <col min="2074" max="2079" width="17" style="7" customWidth="1"/>
    <col min="2080" max="2080" width="9.36328125" style="7" customWidth="1"/>
    <col min="2081" max="2308" width="9.36328125" style="7"/>
    <col min="2309" max="2309" width="16" style="7" customWidth="1"/>
    <col min="2310" max="2310" width="12.6328125" style="7" customWidth="1"/>
    <col min="2311" max="2311" width="12" style="7" customWidth="1"/>
    <col min="2312" max="2312" width="16" style="7" customWidth="1"/>
    <col min="2313" max="2313" width="55" style="7" bestFit="1" customWidth="1"/>
    <col min="2314" max="2314" width="3.36328125" style="7" customWidth="1"/>
    <col min="2315" max="2315" width="16" style="7" customWidth="1"/>
    <col min="2316" max="2316" width="16.36328125" style="7" customWidth="1"/>
    <col min="2317" max="2317" width="14.6328125" style="7" bestFit="1" customWidth="1"/>
    <col min="2318" max="2318" width="3.453125" style="7" customWidth="1"/>
    <col min="2319" max="2319" width="15.6328125" style="7" customWidth="1"/>
    <col min="2320" max="2320" width="21" style="7" customWidth="1"/>
    <col min="2321" max="2321" width="3.6328125" style="7" customWidth="1"/>
    <col min="2322" max="2322" width="16.6328125" style="7" customWidth="1"/>
    <col min="2323" max="2323" width="21.453125" style="7" customWidth="1"/>
    <col min="2324" max="2324" width="13.54296875" style="7" customWidth="1"/>
    <col min="2325" max="2325" width="2.36328125" style="7" customWidth="1"/>
    <col min="2326" max="2326" width="16.54296875" style="7" customWidth="1"/>
    <col min="2327" max="2327" width="14.54296875" style="7" customWidth="1"/>
    <col min="2328" max="2328" width="41.36328125" style="7" customWidth="1"/>
    <col min="2329" max="2329" width="9.36328125" style="7"/>
    <col min="2330" max="2335" width="17" style="7" customWidth="1"/>
    <col min="2336" max="2336" width="9.36328125" style="7" customWidth="1"/>
    <col min="2337" max="2564" width="9.36328125" style="7"/>
    <col min="2565" max="2565" width="16" style="7" customWidth="1"/>
    <col min="2566" max="2566" width="12.6328125" style="7" customWidth="1"/>
    <col min="2567" max="2567" width="12" style="7" customWidth="1"/>
    <col min="2568" max="2568" width="16" style="7" customWidth="1"/>
    <col min="2569" max="2569" width="55" style="7" bestFit="1" customWidth="1"/>
    <col min="2570" max="2570" width="3.36328125" style="7" customWidth="1"/>
    <col min="2571" max="2571" width="16" style="7" customWidth="1"/>
    <col min="2572" max="2572" width="16.36328125" style="7" customWidth="1"/>
    <col min="2573" max="2573" width="14.6328125" style="7" bestFit="1" customWidth="1"/>
    <col min="2574" max="2574" width="3.453125" style="7" customWidth="1"/>
    <col min="2575" max="2575" width="15.6328125" style="7" customWidth="1"/>
    <col min="2576" max="2576" width="21" style="7" customWidth="1"/>
    <col min="2577" max="2577" width="3.6328125" style="7" customWidth="1"/>
    <col min="2578" max="2578" width="16.6328125" style="7" customWidth="1"/>
    <col min="2579" max="2579" width="21.453125" style="7" customWidth="1"/>
    <col min="2580" max="2580" width="13.54296875" style="7" customWidth="1"/>
    <col min="2581" max="2581" width="2.36328125" style="7" customWidth="1"/>
    <col min="2582" max="2582" width="16.54296875" style="7" customWidth="1"/>
    <col min="2583" max="2583" width="14.54296875" style="7" customWidth="1"/>
    <col min="2584" max="2584" width="41.36328125" style="7" customWidth="1"/>
    <col min="2585" max="2585" width="9.36328125" style="7"/>
    <col min="2586" max="2591" width="17" style="7" customWidth="1"/>
    <col min="2592" max="2592" width="9.36328125" style="7" customWidth="1"/>
    <col min="2593" max="2820" width="9.36328125" style="7"/>
    <col min="2821" max="2821" width="16" style="7" customWidth="1"/>
    <col min="2822" max="2822" width="12.6328125" style="7" customWidth="1"/>
    <col min="2823" max="2823" width="12" style="7" customWidth="1"/>
    <col min="2824" max="2824" width="16" style="7" customWidth="1"/>
    <col min="2825" max="2825" width="55" style="7" bestFit="1" customWidth="1"/>
    <col min="2826" max="2826" width="3.36328125" style="7" customWidth="1"/>
    <col min="2827" max="2827" width="16" style="7" customWidth="1"/>
    <col min="2828" max="2828" width="16.36328125" style="7" customWidth="1"/>
    <col min="2829" max="2829" width="14.6328125" style="7" bestFit="1" customWidth="1"/>
    <col min="2830" max="2830" width="3.453125" style="7" customWidth="1"/>
    <col min="2831" max="2831" width="15.6328125" style="7" customWidth="1"/>
    <col min="2832" max="2832" width="21" style="7" customWidth="1"/>
    <col min="2833" max="2833" width="3.6328125" style="7" customWidth="1"/>
    <col min="2834" max="2834" width="16.6328125" style="7" customWidth="1"/>
    <col min="2835" max="2835" width="21.453125" style="7" customWidth="1"/>
    <col min="2836" max="2836" width="13.54296875" style="7" customWidth="1"/>
    <col min="2837" max="2837" width="2.36328125" style="7" customWidth="1"/>
    <col min="2838" max="2838" width="16.54296875" style="7" customWidth="1"/>
    <col min="2839" max="2839" width="14.54296875" style="7" customWidth="1"/>
    <col min="2840" max="2840" width="41.36328125" style="7" customWidth="1"/>
    <col min="2841" max="2841" width="9.36328125" style="7"/>
    <col min="2842" max="2847" width="17" style="7" customWidth="1"/>
    <col min="2848" max="2848" width="9.36328125" style="7" customWidth="1"/>
    <col min="2849" max="3076" width="9.36328125" style="7"/>
    <col min="3077" max="3077" width="16" style="7" customWidth="1"/>
    <col min="3078" max="3078" width="12.6328125" style="7" customWidth="1"/>
    <col min="3079" max="3079" width="12" style="7" customWidth="1"/>
    <col min="3080" max="3080" width="16" style="7" customWidth="1"/>
    <col min="3081" max="3081" width="55" style="7" bestFit="1" customWidth="1"/>
    <col min="3082" max="3082" width="3.36328125" style="7" customWidth="1"/>
    <col min="3083" max="3083" width="16" style="7" customWidth="1"/>
    <col min="3084" max="3084" width="16.36328125" style="7" customWidth="1"/>
    <col min="3085" max="3085" width="14.6328125" style="7" bestFit="1" customWidth="1"/>
    <col min="3086" max="3086" width="3.453125" style="7" customWidth="1"/>
    <col min="3087" max="3087" width="15.6328125" style="7" customWidth="1"/>
    <col min="3088" max="3088" width="21" style="7" customWidth="1"/>
    <col min="3089" max="3089" width="3.6328125" style="7" customWidth="1"/>
    <col min="3090" max="3090" width="16.6328125" style="7" customWidth="1"/>
    <col min="3091" max="3091" width="21.453125" style="7" customWidth="1"/>
    <col min="3092" max="3092" width="13.54296875" style="7" customWidth="1"/>
    <col min="3093" max="3093" width="2.36328125" style="7" customWidth="1"/>
    <col min="3094" max="3094" width="16.54296875" style="7" customWidth="1"/>
    <col min="3095" max="3095" width="14.54296875" style="7" customWidth="1"/>
    <col min="3096" max="3096" width="41.36328125" style="7" customWidth="1"/>
    <col min="3097" max="3097" width="9.36328125" style="7"/>
    <col min="3098" max="3103" width="17" style="7" customWidth="1"/>
    <col min="3104" max="3104" width="9.36328125" style="7" customWidth="1"/>
    <col min="3105" max="3332" width="9.36328125" style="7"/>
    <col min="3333" max="3333" width="16" style="7" customWidth="1"/>
    <col min="3334" max="3334" width="12.6328125" style="7" customWidth="1"/>
    <col min="3335" max="3335" width="12" style="7" customWidth="1"/>
    <col min="3336" max="3336" width="16" style="7" customWidth="1"/>
    <col min="3337" max="3337" width="55" style="7" bestFit="1" customWidth="1"/>
    <col min="3338" max="3338" width="3.36328125" style="7" customWidth="1"/>
    <col min="3339" max="3339" width="16" style="7" customWidth="1"/>
    <col min="3340" max="3340" width="16.36328125" style="7" customWidth="1"/>
    <col min="3341" max="3341" width="14.6328125" style="7" bestFit="1" customWidth="1"/>
    <col min="3342" max="3342" width="3.453125" style="7" customWidth="1"/>
    <col min="3343" max="3343" width="15.6328125" style="7" customWidth="1"/>
    <col min="3344" max="3344" width="21" style="7" customWidth="1"/>
    <col min="3345" max="3345" width="3.6328125" style="7" customWidth="1"/>
    <col min="3346" max="3346" width="16.6328125" style="7" customWidth="1"/>
    <col min="3347" max="3347" width="21.453125" style="7" customWidth="1"/>
    <col min="3348" max="3348" width="13.54296875" style="7" customWidth="1"/>
    <col min="3349" max="3349" width="2.36328125" style="7" customWidth="1"/>
    <col min="3350" max="3350" width="16.54296875" style="7" customWidth="1"/>
    <col min="3351" max="3351" width="14.54296875" style="7" customWidth="1"/>
    <col min="3352" max="3352" width="41.36328125" style="7" customWidth="1"/>
    <col min="3353" max="3353" width="9.36328125" style="7"/>
    <col min="3354" max="3359" width="17" style="7" customWidth="1"/>
    <col min="3360" max="3360" width="9.36328125" style="7" customWidth="1"/>
    <col min="3361" max="3588" width="9.36328125" style="7"/>
    <col min="3589" max="3589" width="16" style="7" customWidth="1"/>
    <col min="3590" max="3590" width="12.6328125" style="7" customWidth="1"/>
    <col min="3591" max="3591" width="12" style="7" customWidth="1"/>
    <col min="3592" max="3592" width="16" style="7" customWidth="1"/>
    <col min="3593" max="3593" width="55" style="7" bestFit="1" customWidth="1"/>
    <col min="3594" max="3594" width="3.36328125" style="7" customWidth="1"/>
    <col min="3595" max="3595" width="16" style="7" customWidth="1"/>
    <col min="3596" max="3596" width="16.36328125" style="7" customWidth="1"/>
    <col min="3597" max="3597" width="14.6328125" style="7" bestFit="1" customWidth="1"/>
    <col min="3598" max="3598" width="3.453125" style="7" customWidth="1"/>
    <col min="3599" max="3599" width="15.6328125" style="7" customWidth="1"/>
    <col min="3600" max="3600" width="21" style="7" customWidth="1"/>
    <col min="3601" max="3601" width="3.6328125" style="7" customWidth="1"/>
    <col min="3602" max="3602" width="16.6328125" style="7" customWidth="1"/>
    <col min="3603" max="3603" width="21.453125" style="7" customWidth="1"/>
    <col min="3604" max="3604" width="13.54296875" style="7" customWidth="1"/>
    <col min="3605" max="3605" width="2.36328125" style="7" customWidth="1"/>
    <col min="3606" max="3606" width="16.54296875" style="7" customWidth="1"/>
    <col min="3607" max="3607" width="14.54296875" style="7" customWidth="1"/>
    <col min="3608" max="3608" width="41.36328125" style="7" customWidth="1"/>
    <col min="3609" max="3609" width="9.36328125" style="7"/>
    <col min="3610" max="3615" width="17" style="7" customWidth="1"/>
    <col min="3616" max="3616" width="9.36328125" style="7" customWidth="1"/>
    <col min="3617" max="3844" width="9.36328125" style="7"/>
    <col min="3845" max="3845" width="16" style="7" customWidth="1"/>
    <col min="3846" max="3846" width="12.6328125" style="7" customWidth="1"/>
    <col min="3847" max="3847" width="12" style="7" customWidth="1"/>
    <col min="3848" max="3848" width="16" style="7" customWidth="1"/>
    <col min="3849" max="3849" width="55" style="7" bestFit="1" customWidth="1"/>
    <col min="3850" max="3850" width="3.36328125" style="7" customWidth="1"/>
    <col min="3851" max="3851" width="16" style="7" customWidth="1"/>
    <col min="3852" max="3852" width="16.36328125" style="7" customWidth="1"/>
    <col min="3853" max="3853" width="14.6328125" style="7" bestFit="1" customWidth="1"/>
    <col min="3854" max="3854" width="3.453125" style="7" customWidth="1"/>
    <col min="3855" max="3855" width="15.6328125" style="7" customWidth="1"/>
    <col min="3856" max="3856" width="21" style="7" customWidth="1"/>
    <col min="3857" max="3857" width="3.6328125" style="7" customWidth="1"/>
    <col min="3858" max="3858" width="16.6328125" style="7" customWidth="1"/>
    <col min="3859" max="3859" width="21.453125" style="7" customWidth="1"/>
    <col min="3860" max="3860" width="13.54296875" style="7" customWidth="1"/>
    <col min="3861" max="3861" width="2.36328125" style="7" customWidth="1"/>
    <col min="3862" max="3862" width="16.54296875" style="7" customWidth="1"/>
    <col min="3863" max="3863" width="14.54296875" style="7" customWidth="1"/>
    <col min="3864" max="3864" width="41.36328125" style="7" customWidth="1"/>
    <col min="3865" max="3865" width="9.36328125" style="7"/>
    <col min="3866" max="3871" width="17" style="7" customWidth="1"/>
    <col min="3872" max="3872" width="9.36328125" style="7" customWidth="1"/>
    <col min="3873" max="4100" width="9.36328125" style="7"/>
    <col min="4101" max="4101" width="16" style="7" customWidth="1"/>
    <col min="4102" max="4102" width="12.6328125" style="7" customWidth="1"/>
    <col min="4103" max="4103" width="12" style="7" customWidth="1"/>
    <col min="4104" max="4104" width="16" style="7" customWidth="1"/>
    <col min="4105" max="4105" width="55" style="7" bestFit="1" customWidth="1"/>
    <col min="4106" max="4106" width="3.36328125" style="7" customWidth="1"/>
    <col min="4107" max="4107" width="16" style="7" customWidth="1"/>
    <col min="4108" max="4108" width="16.36328125" style="7" customWidth="1"/>
    <col min="4109" max="4109" width="14.6328125" style="7" bestFit="1" customWidth="1"/>
    <col min="4110" max="4110" width="3.453125" style="7" customWidth="1"/>
    <col min="4111" max="4111" width="15.6328125" style="7" customWidth="1"/>
    <col min="4112" max="4112" width="21" style="7" customWidth="1"/>
    <col min="4113" max="4113" width="3.6328125" style="7" customWidth="1"/>
    <col min="4114" max="4114" width="16.6328125" style="7" customWidth="1"/>
    <col min="4115" max="4115" width="21.453125" style="7" customWidth="1"/>
    <col min="4116" max="4116" width="13.54296875" style="7" customWidth="1"/>
    <col min="4117" max="4117" width="2.36328125" style="7" customWidth="1"/>
    <col min="4118" max="4118" width="16.54296875" style="7" customWidth="1"/>
    <col min="4119" max="4119" width="14.54296875" style="7" customWidth="1"/>
    <col min="4120" max="4120" width="41.36328125" style="7" customWidth="1"/>
    <col min="4121" max="4121" width="9.36328125" style="7"/>
    <col min="4122" max="4127" width="17" style="7" customWidth="1"/>
    <col min="4128" max="4128" width="9.36328125" style="7" customWidth="1"/>
    <col min="4129" max="4356" width="9.36328125" style="7"/>
    <col min="4357" max="4357" width="16" style="7" customWidth="1"/>
    <col min="4358" max="4358" width="12.6328125" style="7" customWidth="1"/>
    <col min="4359" max="4359" width="12" style="7" customWidth="1"/>
    <col min="4360" max="4360" width="16" style="7" customWidth="1"/>
    <col min="4361" max="4361" width="55" style="7" bestFit="1" customWidth="1"/>
    <col min="4362" max="4362" width="3.36328125" style="7" customWidth="1"/>
    <col min="4363" max="4363" width="16" style="7" customWidth="1"/>
    <col min="4364" max="4364" width="16.36328125" style="7" customWidth="1"/>
    <col min="4365" max="4365" width="14.6328125" style="7" bestFit="1" customWidth="1"/>
    <col min="4366" max="4366" width="3.453125" style="7" customWidth="1"/>
    <col min="4367" max="4367" width="15.6328125" style="7" customWidth="1"/>
    <col min="4368" max="4368" width="21" style="7" customWidth="1"/>
    <col min="4369" max="4369" width="3.6328125" style="7" customWidth="1"/>
    <col min="4370" max="4370" width="16.6328125" style="7" customWidth="1"/>
    <col min="4371" max="4371" width="21.453125" style="7" customWidth="1"/>
    <col min="4372" max="4372" width="13.54296875" style="7" customWidth="1"/>
    <col min="4373" max="4373" width="2.36328125" style="7" customWidth="1"/>
    <col min="4374" max="4374" width="16.54296875" style="7" customWidth="1"/>
    <col min="4375" max="4375" width="14.54296875" style="7" customWidth="1"/>
    <col min="4376" max="4376" width="41.36328125" style="7" customWidth="1"/>
    <col min="4377" max="4377" width="9.36328125" style="7"/>
    <col min="4378" max="4383" width="17" style="7" customWidth="1"/>
    <col min="4384" max="4384" width="9.36328125" style="7" customWidth="1"/>
    <col min="4385" max="4612" width="9.36328125" style="7"/>
    <col min="4613" max="4613" width="16" style="7" customWidth="1"/>
    <col min="4614" max="4614" width="12.6328125" style="7" customWidth="1"/>
    <col min="4615" max="4615" width="12" style="7" customWidth="1"/>
    <col min="4616" max="4616" width="16" style="7" customWidth="1"/>
    <col min="4617" max="4617" width="55" style="7" bestFit="1" customWidth="1"/>
    <col min="4618" max="4618" width="3.36328125" style="7" customWidth="1"/>
    <col min="4619" max="4619" width="16" style="7" customWidth="1"/>
    <col min="4620" max="4620" width="16.36328125" style="7" customWidth="1"/>
    <col min="4621" max="4621" width="14.6328125" style="7" bestFit="1" customWidth="1"/>
    <col min="4622" max="4622" width="3.453125" style="7" customWidth="1"/>
    <col min="4623" max="4623" width="15.6328125" style="7" customWidth="1"/>
    <col min="4624" max="4624" width="21" style="7" customWidth="1"/>
    <col min="4625" max="4625" width="3.6328125" style="7" customWidth="1"/>
    <col min="4626" max="4626" width="16.6328125" style="7" customWidth="1"/>
    <col min="4627" max="4627" width="21.453125" style="7" customWidth="1"/>
    <col min="4628" max="4628" width="13.54296875" style="7" customWidth="1"/>
    <col min="4629" max="4629" width="2.36328125" style="7" customWidth="1"/>
    <col min="4630" max="4630" width="16.54296875" style="7" customWidth="1"/>
    <col min="4631" max="4631" width="14.54296875" style="7" customWidth="1"/>
    <col min="4632" max="4632" width="41.36328125" style="7" customWidth="1"/>
    <col min="4633" max="4633" width="9.36328125" style="7"/>
    <col min="4634" max="4639" width="17" style="7" customWidth="1"/>
    <col min="4640" max="4640" width="9.36328125" style="7" customWidth="1"/>
    <col min="4641" max="4868" width="9.36328125" style="7"/>
    <col min="4869" max="4869" width="16" style="7" customWidth="1"/>
    <col min="4870" max="4870" width="12.6328125" style="7" customWidth="1"/>
    <col min="4871" max="4871" width="12" style="7" customWidth="1"/>
    <col min="4872" max="4872" width="16" style="7" customWidth="1"/>
    <col min="4873" max="4873" width="55" style="7" bestFit="1" customWidth="1"/>
    <col min="4874" max="4874" width="3.36328125" style="7" customWidth="1"/>
    <col min="4875" max="4875" width="16" style="7" customWidth="1"/>
    <col min="4876" max="4876" width="16.36328125" style="7" customWidth="1"/>
    <col min="4877" max="4877" width="14.6328125" style="7" bestFit="1" customWidth="1"/>
    <col min="4878" max="4878" width="3.453125" style="7" customWidth="1"/>
    <col min="4879" max="4879" width="15.6328125" style="7" customWidth="1"/>
    <col min="4880" max="4880" width="21" style="7" customWidth="1"/>
    <col min="4881" max="4881" width="3.6328125" style="7" customWidth="1"/>
    <col min="4882" max="4882" width="16.6328125" style="7" customWidth="1"/>
    <col min="4883" max="4883" width="21.453125" style="7" customWidth="1"/>
    <col min="4884" max="4884" width="13.54296875" style="7" customWidth="1"/>
    <col min="4885" max="4885" width="2.36328125" style="7" customWidth="1"/>
    <col min="4886" max="4886" width="16.54296875" style="7" customWidth="1"/>
    <col min="4887" max="4887" width="14.54296875" style="7" customWidth="1"/>
    <col min="4888" max="4888" width="41.36328125" style="7" customWidth="1"/>
    <col min="4889" max="4889" width="9.36328125" style="7"/>
    <col min="4890" max="4895" width="17" style="7" customWidth="1"/>
    <col min="4896" max="4896" width="9.36328125" style="7" customWidth="1"/>
    <col min="4897" max="5124" width="9.36328125" style="7"/>
    <col min="5125" max="5125" width="16" style="7" customWidth="1"/>
    <col min="5126" max="5126" width="12.6328125" style="7" customWidth="1"/>
    <col min="5127" max="5127" width="12" style="7" customWidth="1"/>
    <col min="5128" max="5128" width="16" style="7" customWidth="1"/>
    <col min="5129" max="5129" width="55" style="7" bestFit="1" customWidth="1"/>
    <col min="5130" max="5130" width="3.36328125" style="7" customWidth="1"/>
    <col min="5131" max="5131" width="16" style="7" customWidth="1"/>
    <col min="5132" max="5132" width="16.36328125" style="7" customWidth="1"/>
    <col min="5133" max="5133" width="14.6328125" style="7" bestFit="1" customWidth="1"/>
    <col min="5134" max="5134" width="3.453125" style="7" customWidth="1"/>
    <col min="5135" max="5135" width="15.6328125" style="7" customWidth="1"/>
    <col min="5136" max="5136" width="21" style="7" customWidth="1"/>
    <col min="5137" max="5137" width="3.6328125" style="7" customWidth="1"/>
    <col min="5138" max="5138" width="16.6328125" style="7" customWidth="1"/>
    <col min="5139" max="5139" width="21.453125" style="7" customWidth="1"/>
    <col min="5140" max="5140" width="13.54296875" style="7" customWidth="1"/>
    <col min="5141" max="5141" width="2.36328125" style="7" customWidth="1"/>
    <col min="5142" max="5142" width="16.54296875" style="7" customWidth="1"/>
    <col min="5143" max="5143" width="14.54296875" style="7" customWidth="1"/>
    <col min="5144" max="5144" width="41.36328125" style="7" customWidth="1"/>
    <col min="5145" max="5145" width="9.36328125" style="7"/>
    <col min="5146" max="5151" width="17" style="7" customWidth="1"/>
    <col min="5152" max="5152" width="9.36328125" style="7" customWidth="1"/>
    <col min="5153" max="5380" width="9.36328125" style="7"/>
    <col min="5381" max="5381" width="16" style="7" customWidth="1"/>
    <col min="5382" max="5382" width="12.6328125" style="7" customWidth="1"/>
    <col min="5383" max="5383" width="12" style="7" customWidth="1"/>
    <col min="5384" max="5384" width="16" style="7" customWidth="1"/>
    <col min="5385" max="5385" width="55" style="7" bestFit="1" customWidth="1"/>
    <col min="5386" max="5386" width="3.36328125" style="7" customWidth="1"/>
    <col min="5387" max="5387" width="16" style="7" customWidth="1"/>
    <col min="5388" max="5388" width="16.36328125" style="7" customWidth="1"/>
    <col min="5389" max="5389" width="14.6328125" style="7" bestFit="1" customWidth="1"/>
    <col min="5390" max="5390" width="3.453125" style="7" customWidth="1"/>
    <col min="5391" max="5391" width="15.6328125" style="7" customWidth="1"/>
    <col min="5392" max="5392" width="21" style="7" customWidth="1"/>
    <col min="5393" max="5393" width="3.6328125" style="7" customWidth="1"/>
    <col min="5394" max="5394" width="16.6328125" style="7" customWidth="1"/>
    <col min="5395" max="5395" width="21.453125" style="7" customWidth="1"/>
    <col min="5396" max="5396" width="13.54296875" style="7" customWidth="1"/>
    <col min="5397" max="5397" width="2.36328125" style="7" customWidth="1"/>
    <col min="5398" max="5398" width="16.54296875" style="7" customWidth="1"/>
    <col min="5399" max="5399" width="14.54296875" style="7" customWidth="1"/>
    <col min="5400" max="5400" width="41.36328125" style="7" customWidth="1"/>
    <col min="5401" max="5401" width="9.36328125" style="7"/>
    <col min="5402" max="5407" width="17" style="7" customWidth="1"/>
    <col min="5408" max="5408" width="9.36328125" style="7" customWidth="1"/>
    <col min="5409" max="5636" width="9.36328125" style="7"/>
    <col min="5637" max="5637" width="16" style="7" customWidth="1"/>
    <col min="5638" max="5638" width="12.6328125" style="7" customWidth="1"/>
    <col min="5639" max="5639" width="12" style="7" customWidth="1"/>
    <col min="5640" max="5640" width="16" style="7" customWidth="1"/>
    <col min="5641" max="5641" width="55" style="7" bestFit="1" customWidth="1"/>
    <col min="5642" max="5642" width="3.36328125" style="7" customWidth="1"/>
    <col min="5643" max="5643" width="16" style="7" customWidth="1"/>
    <col min="5644" max="5644" width="16.36328125" style="7" customWidth="1"/>
    <col min="5645" max="5645" width="14.6328125" style="7" bestFit="1" customWidth="1"/>
    <col min="5646" max="5646" width="3.453125" style="7" customWidth="1"/>
    <col min="5647" max="5647" width="15.6328125" style="7" customWidth="1"/>
    <col min="5648" max="5648" width="21" style="7" customWidth="1"/>
    <col min="5649" max="5649" width="3.6328125" style="7" customWidth="1"/>
    <col min="5650" max="5650" width="16.6328125" style="7" customWidth="1"/>
    <col min="5651" max="5651" width="21.453125" style="7" customWidth="1"/>
    <col min="5652" max="5652" width="13.54296875" style="7" customWidth="1"/>
    <col min="5653" max="5653" width="2.36328125" style="7" customWidth="1"/>
    <col min="5654" max="5654" width="16.54296875" style="7" customWidth="1"/>
    <col min="5655" max="5655" width="14.54296875" style="7" customWidth="1"/>
    <col min="5656" max="5656" width="41.36328125" style="7" customWidth="1"/>
    <col min="5657" max="5657" width="9.36328125" style="7"/>
    <col min="5658" max="5663" width="17" style="7" customWidth="1"/>
    <col min="5664" max="5664" width="9.36328125" style="7" customWidth="1"/>
    <col min="5665" max="5892" width="9.36328125" style="7"/>
    <col min="5893" max="5893" width="16" style="7" customWidth="1"/>
    <col min="5894" max="5894" width="12.6328125" style="7" customWidth="1"/>
    <col min="5895" max="5895" width="12" style="7" customWidth="1"/>
    <col min="5896" max="5896" width="16" style="7" customWidth="1"/>
    <col min="5897" max="5897" width="55" style="7" bestFit="1" customWidth="1"/>
    <col min="5898" max="5898" width="3.36328125" style="7" customWidth="1"/>
    <col min="5899" max="5899" width="16" style="7" customWidth="1"/>
    <col min="5900" max="5900" width="16.36328125" style="7" customWidth="1"/>
    <col min="5901" max="5901" width="14.6328125" style="7" bestFit="1" customWidth="1"/>
    <col min="5902" max="5902" width="3.453125" style="7" customWidth="1"/>
    <col min="5903" max="5903" width="15.6328125" style="7" customWidth="1"/>
    <col min="5904" max="5904" width="21" style="7" customWidth="1"/>
    <col min="5905" max="5905" width="3.6328125" style="7" customWidth="1"/>
    <col min="5906" max="5906" width="16.6328125" style="7" customWidth="1"/>
    <col min="5907" max="5907" width="21.453125" style="7" customWidth="1"/>
    <col min="5908" max="5908" width="13.54296875" style="7" customWidth="1"/>
    <col min="5909" max="5909" width="2.36328125" style="7" customWidth="1"/>
    <col min="5910" max="5910" width="16.54296875" style="7" customWidth="1"/>
    <col min="5911" max="5911" width="14.54296875" style="7" customWidth="1"/>
    <col min="5912" max="5912" width="41.36328125" style="7" customWidth="1"/>
    <col min="5913" max="5913" width="9.36328125" style="7"/>
    <col min="5914" max="5919" width="17" style="7" customWidth="1"/>
    <col min="5920" max="5920" width="9.36328125" style="7" customWidth="1"/>
    <col min="5921" max="6148" width="9.36328125" style="7"/>
    <col min="6149" max="6149" width="16" style="7" customWidth="1"/>
    <col min="6150" max="6150" width="12.6328125" style="7" customWidth="1"/>
    <col min="6151" max="6151" width="12" style="7" customWidth="1"/>
    <col min="6152" max="6152" width="16" style="7" customWidth="1"/>
    <col min="6153" max="6153" width="55" style="7" bestFit="1" customWidth="1"/>
    <col min="6154" max="6154" width="3.36328125" style="7" customWidth="1"/>
    <col min="6155" max="6155" width="16" style="7" customWidth="1"/>
    <col min="6156" max="6156" width="16.36328125" style="7" customWidth="1"/>
    <col min="6157" max="6157" width="14.6328125" style="7" bestFit="1" customWidth="1"/>
    <col min="6158" max="6158" width="3.453125" style="7" customWidth="1"/>
    <col min="6159" max="6159" width="15.6328125" style="7" customWidth="1"/>
    <col min="6160" max="6160" width="21" style="7" customWidth="1"/>
    <col min="6161" max="6161" width="3.6328125" style="7" customWidth="1"/>
    <col min="6162" max="6162" width="16.6328125" style="7" customWidth="1"/>
    <col min="6163" max="6163" width="21.453125" style="7" customWidth="1"/>
    <col min="6164" max="6164" width="13.54296875" style="7" customWidth="1"/>
    <col min="6165" max="6165" width="2.36328125" style="7" customWidth="1"/>
    <col min="6166" max="6166" width="16.54296875" style="7" customWidth="1"/>
    <col min="6167" max="6167" width="14.54296875" style="7" customWidth="1"/>
    <col min="6168" max="6168" width="41.36328125" style="7" customWidth="1"/>
    <col min="6169" max="6169" width="9.36328125" style="7"/>
    <col min="6170" max="6175" width="17" style="7" customWidth="1"/>
    <col min="6176" max="6176" width="9.36328125" style="7" customWidth="1"/>
    <col min="6177" max="6404" width="9.36328125" style="7"/>
    <col min="6405" max="6405" width="16" style="7" customWidth="1"/>
    <col min="6406" max="6406" width="12.6328125" style="7" customWidth="1"/>
    <col min="6407" max="6407" width="12" style="7" customWidth="1"/>
    <col min="6408" max="6408" width="16" style="7" customWidth="1"/>
    <col min="6409" max="6409" width="55" style="7" bestFit="1" customWidth="1"/>
    <col min="6410" max="6410" width="3.36328125" style="7" customWidth="1"/>
    <col min="6411" max="6411" width="16" style="7" customWidth="1"/>
    <col min="6412" max="6412" width="16.36328125" style="7" customWidth="1"/>
    <col min="6413" max="6413" width="14.6328125" style="7" bestFit="1" customWidth="1"/>
    <col min="6414" max="6414" width="3.453125" style="7" customWidth="1"/>
    <col min="6415" max="6415" width="15.6328125" style="7" customWidth="1"/>
    <col min="6416" max="6416" width="21" style="7" customWidth="1"/>
    <col min="6417" max="6417" width="3.6328125" style="7" customWidth="1"/>
    <col min="6418" max="6418" width="16.6328125" style="7" customWidth="1"/>
    <col min="6419" max="6419" width="21.453125" style="7" customWidth="1"/>
    <col min="6420" max="6420" width="13.54296875" style="7" customWidth="1"/>
    <col min="6421" max="6421" width="2.36328125" style="7" customWidth="1"/>
    <col min="6422" max="6422" width="16.54296875" style="7" customWidth="1"/>
    <col min="6423" max="6423" width="14.54296875" style="7" customWidth="1"/>
    <col min="6424" max="6424" width="41.36328125" style="7" customWidth="1"/>
    <col min="6425" max="6425" width="9.36328125" style="7"/>
    <col min="6426" max="6431" width="17" style="7" customWidth="1"/>
    <col min="6432" max="6432" width="9.36328125" style="7" customWidth="1"/>
    <col min="6433" max="6660" width="9.36328125" style="7"/>
    <col min="6661" max="6661" width="16" style="7" customWidth="1"/>
    <col min="6662" max="6662" width="12.6328125" style="7" customWidth="1"/>
    <col min="6663" max="6663" width="12" style="7" customWidth="1"/>
    <col min="6664" max="6664" width="16" style="7" customWidth="1"/>
    <col min="6665" max="6665" width="55" style="7" bestFit="1" customWidth="1"/>
    <col min="6666" max="6666" width="3.36328125" style="7" customWidth="1"/>
    <col min="6667" max="6667" width="16" style="7" customWidth="1"/>
    <col min="6668" max="6668" width="16.36328125" style="7" customWidth="1"/>
    <col min="6669" max="6669" width="14.6328125" style="7" bestFit="1" customWidth="1"/>
    <col min="6670" max="6670" width="3.453125" style="7" customWidth="1"/>
    <col min="6671" max="6671" width="15.6328125" style="7" customWidth="1"/>
    <col min="6672" max="6672" width="21" style="7" customWidth="1"/>
    <col min="6673" max="6673" width="3.6328125" style="7" customWidth="1"/>
    <col min="6674" max="6674" width="16.6328125" style="7" customWidth="1"/>
    <col min="6675" max="6675" width="21.453125" style="7" customWidth="1"/>
    <col min="6676" max="6676" width="13.54296875" style="7" customWidth="1"/>
    <col min="6677" max="6677" width="2.36328125" style="7" customWidth="1"/>
    <col min="6678" max="6678" width="16.54296875" style="7" customWidth="1"/>
    <col min="6679" max="6679" width="14.54296875" style="7" customWidth="1"/>
    <col min="6680" max="6680" width="41.36328125" style="7" customWidth="1"/>
    <col min="6681" max="6681" width="9.36328125" style="7"/>
    <col min="6682" max="6687" width="17" style="7" customWidth="1"/>
    <col min="6688" max="6688" width="9.36328125" style="7" customWidth="1"/>
    <col min="6689" max="6916" width="9.36328125" style="7"/>
    <col min="6917" max="6917" width="16" style="7" customWidth="1"/>
    <col min="6918" max="6918" width="12.6328125" style="7" customWidth="1"/>
    <col min="6919" max="6919" width="12" style="7" customWidth="1"/>
    <col min="6920" max="6920" width="16" style="7" customWidth="1"/>
    <col min="6921" max="6921" width="55" style="7" bestFit="1" customWidth="1"/>
    <col min="6922" max="6922" width="3.36328125" style="7" customWidth="1"/>
    <col min="6923" max="6923" width="16" style="7" customWidth="1"/>
    <col min="6924" max="6924" width="16.36328125" style="7" customWidth="1"/>
    <col min="6925" max="6925" width="14.6328125" style="7" bestFit="1" customWidth="1"/>
    <col min="6926" max="6926" width="3.453125" style="7" customWidth="1"/>
    <col min="6927" max="6927" width="15.6328125" style="7" customWidth="1"/>
    <col min="6928" max="6928" width="21" style="7" customWidth="1"/>
    <col min="6929" max="6929" width="3.6328125" style="7" customWidth="1"/>
    <col min="6930" max="6930" width="16.6328125" style="7" customWidth="1"/>
    <col min="6931" max="6931" width="21.453125" style="7" customWidth="1"/>
    <col min="6932" max="6932" width="13.54296875" style="7" customWidth="1"/>
    <col min="6933" max="6933" width="2.36328125" style="7" customWidth="1"/>
    <col min="6934" max="6934" width="16.54296875" style="7" customWidth="1"/>
    <col min="6935" max="6935" width="14.54296875" style="7" customWidth="1"/>
    <col min="6936" max="6936" width="41.36328125" style="7" customWidth="1"/>
    <col min="6937" max="6937" width="9.36328125" style="7"/>
    <col min="6938" max="6943" width="17" style="7" customWidth="1"/>
    <col min="6944" max="6944" width="9.36328125" style="7" customWidth="1"/>
    <col min="6945" max="7172" width="9.36328125" style="7"/>
    <col min="7173" max="7173" width="16" style="7" customWidth="1"/>
    <col min="7174" max="7174" width="12.6328125" style="7" customWidth="1"/>
    <col min="7175" max="7175" width="12" style="7" customWidth="1"/>
    <col min="7176" max="7176" width="16" style="7" customWidth="1"/>
    <col min="7177" max="7177" width="55" style="7" bestFit="1" customWidth="1"/>
    <col min="7178" max="7178" width="3.36328125" style="7" customWidth="1"/>
    <col min="7179" max="7179" width="16" style="7" customWidth="1"/>
    <col min="7180" max="7180" width="16.36328125" style="7" customWidth="1"/>
    <col min="7181" max="7181" width="14.6328125" style="7" bestFit="1" customWidth="1"/>
    <col min="7182" max="7182" width="3.453125" style="7" customWidth="1"/>
    <col min="7183" max="7183" width="15.6328125" style="7" customWidth="1"/>
    <col min="7184" max="7184" width="21" style="7" customWidth="1"/>
    <col min="7185" max="7185" width="3.6328125" style="7" customWidth="1"/>
    <col min="7186" max="7186" width="16.6328125" style="7" customWidth="1"/>
    <col min="7187" max="7187" width="21.453125" style="7" customWidth="1"/>
    <col min="7188" max="7188" width="13.54296875" style="7" customWidth="1"/>
    <col min="7189" max="7189" width="2.36328125" style="7" customWidth="1"/>
    <col min="7190" max="7190" width="16.54296875" style="7" customWidth="1"/>
    <col min="7191" max="7191" width="14.54296875" style="7" customWidth="1"/>
    <col min="7192" max="7192" width="41.36328125" style="7" customWidth="1"/>
    <col min="7193" max="7193" width="9.36328125" style="7"/>
    <col min="7194" max="7199" width="17" style="7" customWidth="1"/>
    <col min="7200" max="7200" width="9.36328125" style="7" customWidth="1"/>
    <col min="7201" max="7428" width="9.36328125" style="7"/>
    <col min="7429" max="7429" width="16" style="7" customWidth="1"/>
    <col min="7430" max="7430" width="12.6328125" style="7" customWidth="1"/>
    <col min="7431" max="7431" width="12" style="7" customWidth="1"/>
    <col min="7432" max="7432" width="16" style="7" customWidth="1"/>
    <col min="7433" max="7433" width="55" style="7" bestFit="1" customWidth="1"/>
    <col min="7434" max="7434" width="3.36328125" style="7" customWidth="1"/>
    <col min="7435" max="7435" width="16" style="7" customWidth="1"/>
    <col min="7436" max="7436" width="16.36328125" style="7" customWidth="1"/>
    <col min="7437" max="7437" width="14.6328125" style="7" bestFit="1" customWidth="1"/>
    <col min="7438" max="7438" width="3.453125" style="7" customWidth="1"/>
    <col min="7439" max="7439" width="15.6328125" style="7" customWidth="1"/>
    <col min="7440" max="7440" width="21" style="7" customWidth="1"/>
    <col min="7441" max="7441" width="3.6328125" style="7" customWidth="1"/>
    <col min="7442" max="7442" width="16.6328125" style="7" customWidth="1"/>
    <col min="7443" max="7443" width="21.453125" style="7" customWidth="1"/>
    <col min="7444" max="7444" width="13.54296875" style="7" customWidth="1"/>
    <col min="7445" max="7445" width="2.36328125" style="7" customWidth="1"/>
    <col min="7446" max="7446" width="16.54296875" style="7" customWidth="1"/>
    <col min="7447" max="7447" width="14.54296875" style="7" customWidth="1"/>
    <col min="7448" max="7448" width="41.36328125" style="7" customWidth="1"/>
    <col min="7449" max="7449" width="9.36328125" style="7"/>
    <col min="7450" max="7455" width="17" style="7" customWidth="1"/>
    <col min="7456" max="7456" width="9.36328125" style="7" customWidth="1"/>
    <col min="7457" max="7684" width="9.36328125" style="7"/>
    <col min="7685" max="7685" width="16" style="7" customWidth="1"/>
    <col min="7686" max="7686" width="12.6328125" style="7" customWidth="1"/>
    <col min="7687" max="7687" width="12" style="7" customWidth="1"/>
    <col min="7688" max="7688" width="16" style="7" customWidth="1"/>
    <col min="7689" max="7689" width="55" style="7" bestFit="1" customWidth="1"/>
    <col min="7690" max="7690" width="3.36328125" style="7" customWidth="1"/>
    <col min="7691" max="7691" width="16" style="7" customWidth="1"/>
    <col min="7692" max="7692" width="16.36328125" style="7" customWidth="1"/>
    <col min="7693" max="7693" width="14.6328125" style="7" bestFit="1" customWidth="1"/>
    <col min="7694" max="7694" width="3.453125" style="7" customWidth="1"/>
    <col min="7695" max="7695" width="15.6328125" style="7" customWidth="1"/>
    <col min="7696" max="7696" width="21" style="7" customWidth="1"/>
    <col min="7697" max="7697" width="3.6328125" style="7" customWidth="1"/>
    <col min="7698" max="7698" width="16.6328125" style="7" customWidth="1"/>
    <col min="7699" max="7699" width="21.453125" style="7" customWidth="1"/>
    <col min="7700" max="7700" width="13.54296875" style="7" customWidth="1"/>
    <col min="7701" max="7701" width="2.36328125" style="7" customWidth="1"/>
    <col min="7702" max="7702" width="16.54296875" style="7" customWidth="1"/>
    <col min="7703" max="7703" width="14.54296875" style="7" customWidth="1"/>
    <col min="7704" max="7704" width="41.36328125" style="7" customWidth="1"/>
    <col min="7705" max="7705" width="9.36328125" style="7"/>
    <col min="7706" max="7711" width="17" style="7" customWidth="1"/>
    <col min="7712" max="7712" width="9.36328125" style="7" customWidth="1"/>
    <col min="7713" max="7940" width="9.36328125" style="7"/>
    <col min="7941" max="7941" width="16" style="7" customWidth="1"/>
    <col min="7942" max="7942" width="12.6328125" style="7" customWidth="1"/>
    <col min="7943" max="7943" width="12" style="7" customWidth="1"/>
    <col min="7944" max="7944" width="16" style="7" customWidth="1"/>
    <col min="7945" max="7945" width="55" style="7" bestFit="1" customWidth="1"/>
    <col min="7946" max="7946" width="3.36328125" style="7" customWidth="1"/>
    <col min="7947" max="7947" width="16" style="7" customWidth="1"/>
    <col min="7948" max="7948" width="16.36328125" style="7" customWidth="1"/>
    <col min="7949" max="7949" width="14.6328125" style="7" bestFit="1" customWidth="1"/>
    <col min="7950" max="7950" width="3.453125" style="7" customWidth="1"/>
    <col min="7951" max="7951" width="15.6328125" style="7" customWidth="1"/>
    <col min="7952" max="7952" width="21" style="7" customWidth="1"/>
    <col min="7953" max="7953" width="3.6328125" style="7" customWidth="1"/>
    <col min="7954" max="7954" width="16.6328125" style="7" customWidth="1"/>
    <col min="7955" max="7955" width="21.453125" style="7" customWidth="1"/>
    <col min="7956" max="7956" width="13.54296875" style="7" customWidth="1"/>
    <col min="7957" max="7957" width="2.36328125" style="7" customWidth="1"/>
    <col min="7958" max="7958" width="16.54296875" style="7" customWidth="1"/>
    <col min="7959" max="7959" width="14.54296875" style="7" customWidth="1"/>
    <col min="7960" max="7960" width="41.36328125" style="7" customWidth="1"/>
    <col min="7961" max="7961" width="9.36328125" style="7"/>
    <col min="7962" max="7967" width="17" style="7" customWidth="1"/>
    <col min="7968" max="7968" width="9.36328125" style="7" customWidth="1"/>
    <col min="7969" max="8196" width="9.36328125" style="7"/>
    <col min="8197" max="8197" width="16" style="7" customWidth="1"/>
    <col min="8198" max="8198" width="12.6328125" style="7" customWidth="1"/>
    <col min="8199" max="8199" width="12" style="7" customWidth="1"/>
    <col min="8200" max="8200" width="16" style="7" customWidth="1"/>
    <col min="8201" max="8201" width="55" style="7" bestFit="1" customWidth="1"/>
    <col min="8202" max="8202" width="3.36328125" style="7" customWidth="1"/>
    <col min="8203" max="8203" width="16" style="7" customWidth="1"/>
    <col min="8204" max="8204" width="16.36328125" style="7" customWidth="1"/>
    <col min="8205" max="8205" width="14.6328125" style="7" bestFit="1" customWidth="1"/>
    <col min="8206" max="8206" width="3.453125" style="7" customWidth="1"/>
    <col min="8207" max="8207" width="15.6328125" style="7" customWidth="1"/>
    <col min="8208" max="8208" width="21" style="7" customWidth="1"/>
    <col min="8209" max="8209" width="3.6328125" style="7" customWidth="1"/>
    <col min="8210" max="8210" width="16.6328125" style="7" customWidth="1"/>
    <col min="8211" max="8211" width="21.453125" style="7" customWidth="1"/>
    <col min="8212" max="8212" width="13.54296875" style="7" customWidth="1"/>
    <col min="8213" max="8213" width="2.36328125" style="7" customWidth="1"/>
    <col min="8214" max="8214" width="16.54296875" style="7" customWidth="1"/>
    <col min="8215" max="8215" width="14.54296875" style="7" customWidth="1"/>
    <col min="8216" max="8216" width="41.36328125" style="7" customWidth="1"/>
    <col min="8217" max="8217" width="9.36328125" style="7"/>
    <col min="8218" max="8223" width="17" style="7" customWidth="1"/>
    <col min="8224" max="8224" width="9.36328125" style="7" customWidth="1"/>
    <col min="8225" max="8452" width="9.36328125" style="7"/>
    <col min="8453" max="8453" width="16" style="7" customWidth="1"/>
    <col min="8454" max="8454" width="12.6328125" style="7" customWidth="1"/>
    <col min="8455" max="8455" width="12" style="7" customWidth="1"/>
    <col min="8456" max="8456" width="16" style="7" customWidth="1"/>
    <col min="8457" max="8457" width="55" style="7" bestFit="1" customWidth="1"/>
    <col min="8458" max="8458" width="3.36328125" style="7" customWidth="1"/>
    <col min="8459" max="8459" width="16" style="7" customWidth="1"/>
    <col min="8460" max="8460" width="16.36328125" style="7" customWidth="1"/>
    <col min="8461" max="8461" width="14.6328125" style="7" bestFit="1" customWidth="1"/>
    <col min="8462" max="8462" width="3.453125" style="7" customWidth="1"/>
    <col min="8463" max="8463" width="15.6328125" style="7" customWidth="1"/>
    <col min="8464" max="8464" width="21" style="7" customWidth="1"/>
    <col min="8465" max="8465" width="3.6328125" style="7" customWidth="1"/>
    <col min="8466" max="8466" width="16.6328125" style="7" customWidth="1"/>
    <col min="8467" max="8467" width="21.453125" style="7" customWidth="1"/>
    <col min="8468" max="8468" width="13.54296875" style="7" customWidth="1"/>
    <col min="8469" max="8469" width="2.36328125" style="7" customWidth="1"/>
    <col min="8470" max="8470" width="16.54296875" style="7" customWidth="1"/>
    <col min="8471" max="8471" width="14.54296875" style="7" customWidth="1"/>
    <col min="8472" max="8472" width="41.36328125" style="7" customWidth="1"/>
    <col min="8473" max="8473" width="9.36328125" style="7"/>
    <col min="8474" max="8479" width="17" style="7" customWidth="1"/>
    <col min="8480" max="8480" width="9.36328125" style="7" customWidth="1"/>
    <col min="8481" max="8708" width="9.36328125" style="7"/>
    <col min="8709" max="8709" width="16" style="7" customWidth="1"/>
    <col min="8710" max="8710" width="12.6328125" style="7" customWidth="1"/>
    <col min="8711" max="8711" width="12" style="7" customWidth="1"/>
    <col min="8712" max="8712" width="16" style="7" customWidth="1"/>
    <col min="8713" max="8713" width="55" style="7" bestFit="1" customWidth="1"/>
    <col min="8714" max="8714" width="3.36328125" style="7" customWidth="1"/>
    <col min="8715" max="8715" width="16" style="7" customWidth="1"/>
    <col min="8716" max="8716" width="16.36328125" style="7" customWidth="1"/>
    <col min="8717" max="8717" width="14.6328125" style="7" bestFit="1" customWidth="1"/>
    <col min="8718" max="8718" width="3.453125" style="7" customWidth="1"/>
    <col min="8719" max="8719" width="15.6328125" style="7" customWidth="1"/>
    <col min="8720" max="8720" width="21" style="7" customWidth="1"/>
    <col min="8721" max="8721" width="3.6328125" style="7" customWidth="1"/>
    <col min="8722" max="8722" width="16.6328125" style="7" customWidth="1"/>
    <col min="8723" max="8723" width="21.453125" style="7" customWidth="1"/>
    <col min="8724" max="8724" width="13.54296875" style="7" customWidth="1"/>
    <col min="8725" max="8725" width="2.36328125" style="7" customWidth="1"/>
    <col min="8726" max="8726" width="16.54296875" style="7" customWidth="1"/>
    <col min="8727" max="8727" width="14.54296875" style="7" customWidth="1"/>
    <col min="8728" max="8728" width="41.36328125" style="7" customWidth="1"/>
    <col min="8729" max="8729" width="9.36328125" style="7"/>
    <col min="8730" max="8735" width="17" style="7" customWidth="1"/>
    <col min="8736" max="8736" width="9.36328125" style="7" customWidth="1"/>
    <col min="8737" max="8964" width="9.36328125" style="7"/>
    <col min="8965" max="8965" width="16" style="7" customWidth="1"/>
    <col min="8966" max="8966" width="12.6328125" style="7" customWidth="1"/>
    <col min="8967" max="8967" width="12" style="7" customWidth="1"/>
    <col min="8968" max="8968" width="16" style="7" customWidth="1"/>
    <col min="8969" max="8969" width="55" style="7" bestFit="1" customWidth="1"/>
    <col min="8970" max="8970" width="3.36328125" style="7" customWidth="1"/>
    <col min="8971" max="8971" width="16" style="7" customWidth="1"/>
    <col min="8972" max="8972" width="16.36328125" style="7" customWidth="1"/>
    <col min="8973" max="8973" width="14.6328125" style="7" bestFit="1" customWidth="1"/>
    <col min="8974" max="8974" width="3.453125" style="7" customWidth="1"/>
    <col min="8975" max="8975" width="15.6328125" style="7" customWidth="1"/>
    <col min="8976" max="8976" width="21" style="7" customWidth="1"/>
    <col min="8977" max="8977" width="3.6328125" style="7" customWidth="1"/>
    <col min="8978" max="8978" width="16.6328125" style="7" customWidth="1"/>
    <col min="8979" max="8979" width="21.453125" style="7" customWidth="1"/>
    <col min="8980" max="8980" width="13.54296875" style="7" customWidth="1"/>
    <col min="8981" max="8981" width="2.36328125" style="7" customWidth="1"/>
    <col min="8982" max="8982" width="16.54296875" style="7" customWidth="1"/>
    <col min="8983" max="8983" width="14.54296875" style="7" customWidth="1"/>
    <col min="8984" max="8984" width="41.36328125" style="7" customWidth="1"/>
    <col min="8985" max="8985" width="9.36328125" style="7"/>
    <col min="8986" max="8991" width="17" style="7" customWidth="1"/>
    <col min="8992" max="8992" width="9.36328125" style="7" customWidth="1"/>
    <col min="8993" max="9220" width="9.36328125" style="7"/>
    <col min="9221" max="9221" width="16" style="7" customWidth="1"/>
    <col min="9222" max="9222" width="12.6328125" style="7" customWidth="1"/>
    <col min="9223" max="9223" width="12" style="7" customWidth="1"/>
    <col min="9224" max="9224" width="16" style="7" customWidth="1"/>
    <col min="9225" max="9225" width="55" style="7" bestFit="1" customWidth="1"/>
    <col min="9226" max="9226" width="3.36328125" style="7" customWidth="1"/>
    <col min="9227" max="9227" width="16" style="7" customWidth="1"/>
    <col min="9228" max="9228" width="16.36328125" style="7" customWidth="1"/>
    <col min="9229" max="9229" width="14.6328125" style="7" bestFit="1" customWidth="1"/>
    <col min="9230" max="9230" width="3.453125" style="7" customWidth="1"/>
    <col min="9231" max="9231" width="15.6328125" style="7" customWidth="1"/>
    <col min="9232" max="9232" width="21" style="7" customWidth="1"/>
    <col min="9233" max="9233" width="3.6328125" style="7" customWidth="1"/>
    <col min="9234" max="9234" width="16.6328125" style="7" customWidth="1"/>
    <col min="9235" max="9235" width="21.453125" style="7" customWidth="1"/>
    <col min="9236" max="9236" width="13.54296875" style="7" customWidth="1"/>
    <col min="9237" max="9237" width="2.36328125" style="7" customWidth="1"/>
    <col min="9238" max="9238" width="16.54296875" style="7" customWidth="1"/>
    <col min="9239" max="9239" width="14.54296875" style="7" customWidth="1"/>
    <col min="9240" max="9240" width="41.36328125" style="7" customWidth="1"/>
    <col min="9241" max="9241" width="9.36328125" style="7"/>
    <col min="9242" max="9247" width="17" style="7" customWidth="1"/>
    <col min="9248" max="9248" width="9.36328125" style="7" customWidth="1"/>
    <col min="9249" max="9476" width="9.36328125" style="7"/>
    <col min="9477" max="9477" width="16" style="7" customWidth="1"/>
    <col min="9478" max="9478" width="12.6328125" style="7" customWidth="1"/>
    <col min="9479" max="9479" width="12" style="7" customWidth="1"/>
    <col min="9480" max="9480" width="16" style="7" customWidth="1"/>
    <col min="9481" max="9481" width="55" style="7" bestFit="1" customWidth="1"/>
    <col min="9482" max="9482" width="3.36328125" style="7" customWidth="1"/>
    <col min="9483" max="9483" width="16" style="7" customWidth="1"/>
    <col min="9484" max="9484" width="16.36328125" style="7" customWidth="1"/>
    <col min="9485" max="9485" width="14.6328125" style="7" bestFit="1" customWidth="1"/>
    <col min="9486" max="9486" width="3.453125" style="7" customWidth="1"/>
    <col min="9487" max="9487" width="15.6328125" style="7" customWidth="1"/>
    <col min="9488" max="9488" width="21" style="7" customWidth="1"/>
    <col min="9489" max="9489" width="3.6328125" style="7" customWidth="1"/>
    <col min="9490" max="9490" width="16.6328125" style="7" customWidth="1"/>
    <col min="9491" max="9491" width="21.453125" style="7" customWidth="1"/>
    <col min="9492" max="9492" width="13.54296875" style="7" customWidth="1"/>
    <col min="9493" max="9493" width="2.36328125" style="7" customWidth="1"/>
    <col min="9494" max="9494" width="16.54296875" style="7" customWidth="1"/>
    <col min="9495" max="9495" width="14.54296875" style="7" customWidth="1"/>
    <col min="9496" max="9496" width="41.36328125" style="7" customWidth="1"/>
    <col min="9497" max="9497" width="9.36328125" style="7"/>
    <col min="9498" max="9503" width="17" style="7" customWidth="1"/>
    <col min="9504" max="9504" width="9.36328125" style="7" customWidth="1"/>
    <col min="9505" max="9732" width="9.36328125" style="7"/>
    <col min="9733" max="9733" width="16" style="7" customWidth="1"/>
    <col min="9734" max="9734" width="12.6328125" style="7" customWidth="1"/>
    <col min="9735" max="9735" width="12" style="7" customWidth="1"/>
    <col min="9736" max="9736" width="16" style="7" customWidth="1"/>
    <col min="9737" max="9737" width="55" style="7" bestFit="1" customWidth="1"/>
    <col min="9738" max="9738" width="3.36328125" style="7" customWidth="1"/>
    <col min="9739" max="9739" width="16" style="7" customWidth="1"/>
    <col min="9740" max="9740" width="16.36328125" style="7" customWidth="1"/>
    <col min="9741" max="9741" width="14.6328125" style="7" bestFit="1" customWidth="1"/>
    <col min="9742" max="9742" width="3.453125" style="7" customWidth="1"/>
    <col min="9743" max="9743" width="15.6328125" style="7" customWidth="1"/>
    <col min="9744" max="9744" width="21" style="7" customWidth="1"/>
    <col min="9745" max="9745" width="3.6328125" style="7" customWidth="1"/>
    <col min="9746" max="9746" width="16.6328125" style="7" customWidth="1"/>
    <col min="9747" max="9747" width="21.453125" style="7" customWidth="1"/>
    <col min="9748" max="9748" width="13.54296875" style="7" customWidth="1"/>
    <col min="9749" max="9749" width="2.36328125" style="7" customWidth="1"/>
    <col min="9750" max="9750" width="16.54296875" style="7" customWidth="1"/>
    <col min="9751" max="9751" width="14.54296875" style="7" customWidth="1"/>
    <col min="9752" max="9752" width="41.36328125" style="7" customWidth="1"/>
    <col min="9753" max="9753" width="9.36328125" style="7"/>
    <col min="9754" max="9759" width="17" style="7" customWidth="1"/>
    <col min="9760" max="9760" width="9.36328125" style="7" customWidth="1"/>
    <col min="9761" max="9988" width="9.36328125" style="7"/>
    <col min="9989" max="9989" width="16" style="7" customWidth="1"/>
    <col min="9990" max="9990" width="12.6328125" style="7" customWidth="1"/>
    <col min="9991" max="9991" width="12" style="7" customWidth="1"/>
    <col min="9992" max="9992" width="16" style="7" customWidth="1"/>
    <col min="9993" max="9993" width="55" style="7" bestFit="1" customWidth="1"/>
    <col min="9994" max="9994" width="3.36328125" style="7" customWidth="1"/>
    <col min="9995" max="9995" width="16" style="7" customWidth="1"/>
    <col min="9996" max="9996" width="16.36328125" style="7" customWidth="1"/>
    <col min="9997" max="9997" width="14.6328125" style="7" bestFit="1" customWidth="1"/>
    <col min="9998" max="9998" width="3.453125" style="7" customWidth="1"/>
    <col min="9999" max="9999" width="15.6328125" style="7" customWidth="1"/>
    <col min="10000" max="10000" width="21" style="7" customWidth="1"/>
    <col min="10001" max="10001" width="3.6328125" style="7" customWidth="1"/>
    <col min="10002" max="10002" width="16.6328125" style="7" customWidth="1"/>
    <col min="10003" max="10003" width="21.453125" style="7" customWidth="1"/>
    <col min="10004" max="10004" width="13.54296875" style="7" customWidth="1"/>
    <col min="10005" max="10005" width="2.36328125" style="7" customWidth="1"/>
    <col min="10006" max="10006" width="16.54296875" style="7" customWidth="1"/>
    <col min="10007" max="10007" width="14.54296875" style="7" customWidth="1"/>
    <col min="10008" max="10008" width="41.36328125" style="7" customWidth="1"/>
    <col min="10009" max="10009" width="9.36328125" style="7"/>
    <col min="10010" max="10015" width="17" style="7" customWidth="1"/>
    <col min="10016" max="10016" width="9.36328125" style="7" customWidth="1"/>
    <col min="10017" max="10244" width="9.36328125" style="7"/>
    <col min="10245" max="10245" width="16" style="7" customWidth="1"/>
    <col min="10246" max="10246" width="12.6328125" style="7" customWidth="1"/>
    <col min="10247" max="10247" width="12" style="7" customWidth="1"/>
    <col min="10248" max="10248" width="16" style="7" customWidth="1"/>
    <col min="10249" max="10249" width="55" style="7" bestFit="1" customWidth="1"/>
    <col min="10250" max="10250" width="3.36328125" style="7" customWidth="1"/>
    <col min="10251" max="10251" width="16" style="7" customWidth="1"/>
    <col min="10252" max="10252" width="16.36328125" style="7" customWidth="1"/>
    <col min="10253" max="10253" width="14.6328125" style="7" bestFit="1" customWidth="1"/>
    <col min="10254" max="10254" width="3.453125" style="7" customWidth="1"/>
    <col min="10255" max="10255" width="15.6328125" style="7" customWidth="1"/>
    <col min="10256" max="10256" width="21" style="7" customWidth="1"/>
    <col min="10257" max="10257" width="3.6328125" style="7" customWidth="1"/>
    <col min="10258" max="10258" width="16.6328125" style="7" customWidth="1"/>
    <col min="10259" max="10259" width="21.453125" style="7" customWidth="1"/>
    <col min="10260" max="10260" width="13.54296875" style="7" customWidth="1"/>
    <col min="10261" max="10261" width="2.36328125" style="7" customWidth="1"/>
    <col min="10262" max="10262" width="16.54296875" style="7" customWidth="1"/>
    <col min="10263" max="10263" width="14.54296875" style="7" customWidth="1"/>
    <col min="10264" max="10264" width="41.36328125" style="7" customWidth="1"/>
    <col min="10265" max="10265" width="9.36328125" style="7"/>
    <col min="10266" max="10271" width="17" style="7" customWidth="1"/>
    <col min="10272" max="10272" width="9.36328125" style="7" customWidth="1"/>
    <col min="10273" max="10500" width="9.36328125" style="7"/>
    <col min="10501" max="10501" width="16" style="7" customWidth="1"/>
    <col min="10502" max="10502" width="12.6328125" style="7" customWidth="1"/>
    <col min="10503" max="10503" width="12" style="7" customWidth="1"/>
    <col min="10504" max="10504" width="16" style="7" customWidth="1"/>
    <col min="10505" max="10505" width="55" style="7" bestFit="1" customWidth="1"/>
    <col min="10506" max="10506" width="3.36328125" style="7" customWidth="1"/>
    <col min="10507" max="10507" width="16" style="7" customWidth="1"/>
    <col min="10508" max="10508" width="16.36328125" style="7" customWidth="1"/>
    <col min="10509" max="10509" width="14.6328125" style="7" bestFit="1" customWidth="1"/>
    <col min="10510" max="10510" width="3.453125" style="7" customWidth="1"/>
    <col min="10511" max="10511" width="15.6328125" style="7" customWidth="1"/>
    <col min="10512" max="10512" width="21" style="7" customWidth="1"/>
    <col min="10513" max="10513" width="3.6328125" style="7" customWidth="1"/>
    <col min="10514" max="10514" width="16.6328125" style="7" customWidth="1"/>
    <col min="10515" max="10515" width="21.453125" style="7" customWidth="1"/>
    <col min="10516" max="10516" width="13.54296875" style="7" customWidth="1"/>
    <col min="10517" max="10517" width="2.36328125" style="7" customWidth="1"/>
    <col min="10518" max="10518" width="16.54296875" style="7" customWidth="1"/>
    <col min="10519" max="10519" width="14.54296875" style="7" customWidth="1"/>
    <col min="10520" max="10520" width="41.36328125" style="7" customWidth="1"/>
    <col min="10521" max="10521" width="9.36328125" style="7"/>
    <col min="10522" max="10527" width="17" style="7" customWidth="1"/>
    <col min="10528" max="10528" width="9.36328125" style="7" customWidth="1"/>
    <col min="10529" max="10756" width="9.36328125" style="7"/>
    <col min="10757" max="10757" width="16" style="7" customWidth="1"/>
    <col min="10758" max="10758" width="12.6328125" style="7" customWidth="1"/>
    <col min="10759" max="10759" width="12" style="7" customWidth="1"/>
    <col min="10760" max="10760" width="16" style="7" customWidth="1"/>
    <col min="10761" max="10761" width="55" style="7" bestFit="1" customWidth="1"/>
    <col min="10762" max="10762" width="3.36328125" style="7" customWidth="1"/>
    <col min="10763" max="10763" width="16" style="7" customWidth="1"/>
    <col min="10764" max="10764" width="16.36328125" style="7" customWidth="1"/>
    <col min="10765" max="10765" width="14.6328125" style="7" bestFit="1" customWidth="1"/>
    <col min="10766" max="10766" width="3.453125" style="7" customWidth="1"/>
    <col min="10767" max="10767" width="15.6328125" style="7" customWidth="1"/>
    <col min="10768" max="10768" width="21" style="7" customWidth="1"/>
    <col min="10769" max="10769" width="3.6328125" style="7" customWidth="1"/>
    <col min="10770" max="10770" width="16.6328125" style="7" customWidth="1"/>
    <col min="10771" max="10771" width="21.453125" style="7" customWidth="1"/>
    <col min="10772" max="10772" width="13.54296875" style="7" customWidth="1"/>
    <col min="10773" max="10773" width="2.36328125" style="7" customWidth="1"/>
    <col min="10774" max="10774" width="16.54296875" style="7" customWidth="1"/>
    <col min="10775" max="10775" width="14.54296875" style="7" customWidth="1"/>
    <col min="10776" max="10776" width="41.36328125" style="7" customWidth="1"/>
    <col min="10777" max="10777" width="9.36328125" style="7"/>
    <col min="10778" max="10783" width="17" style="7" customWidth="1"/>
    <col min="10784" max="10784" width="9.36328125" style="7" customWidth="1"/>
    <col min="10785" max="11012" width="9.36328125" style="7"/>
    <col min="11013" max="11013" width="16" style="7" customWidth="1"/>
    <col min="11014" max="11014" width="12.6328125" style="7" customWidth="1"/>
    <col min="11015" max="11015" width="12" style="7" customWidth="1"/>
    <col min="11016" max="11016" width="16" style="7" customWidth="1"/>
    <col min="11017" max="11017" width="55" style="7" bestFit="1" customWidth="1"/>
    <col min="11018" max="11018" width="3.36328125" style="7" customWidth="1"/>
    <col min="11019" max="11019" width="16" style="7" customWidth="1"/>
    <col min="11020" max="11020" width="16.36328125" style="7" customWidth="1"/>
    <col min="11021" max="11021" width="14.6328125" style="7" bestFit="1" customWidth="1"/>
    <col min="11022" max="11022" width="3.453125" style="7" customWidth="1"/>
    <col min="11023" max="11023" width="15.6328125" style="7" customWidth="1"/>
    <col min="11024" max="11024" width="21" style="7" customWidth="1"/>
    <col min="11025" max="11025" width="3.6328125" style="7" customWidth="1"/>
    <col min="11026" max="11026" width="16.6328125" style="7" customWidth="1"/>
    <col min="11027" max="11027" width="21.453125" style="7" customWidth="1"/>
    <col min="11028" max="11028" width="13.54296875" style="7" customWidth="1"/>
    <col min="11029" max="11029" width="2.36328125" style="7" customWidth="1"/>
    <col min="11030" max="11030" width="16.54296875" style="7" customWidth="1"/>
    <col min="11031" max="11031" width="14.54296875" style="7" customWidth="1"/>
    <col min="11032" max="11032" width="41.36328125" style="7" customWidth="1"/>
    <col min="11033" max="11033" width="9.36328125" style="7"/>
    <col min="11034" max="11039" width="17" style="7" customWidth="1"/>
    <col min="11040" max="11040" width="9.36328125" style="7" customWidth="1"/>
    <col min="11041" max="11268" width="9.36328125" style="7"/>
    <col min="11269" max="11269" width="16" style="7" customWidth="1"/>
    <col min="11270" max="11270" width="12.6328125" style="7" customWidth="1"/>
    <col min="11271" max="11271" width="12" style="7" customWidth="1"/>
    <col min="11272" max="11272" width="16" style="7" customWidth="1"/>
    <col min="11273" max="11273" width="55" style="7" bestFit="1" customWidth="1"/>
    <col min="11274" max="11274" width="3.36328125" style="7" customWidth="1"/>
    <col min="11275" max="11275" width="16" style="7" customWidth="1"/>
    <col min="11276" max="11276" width="16.36328125" style="7" customWidth="1"/>
    <col min="11277" max="11277" width="14.6328125" style="7" bestFit="1" customWidth="1"/>
    <col min="11278" max="11278" width="3.453125" style="7" customWidth="1"/>
    <col min="11279" max="11279" width="15.6328125" style="7" customWidth="1"/>
    <col min="11280" max="11280" width="21" style="7" customWidth="1"/>
    <col min="11281" max="11281" width="3.6328125" style="7" customWidth="1"/>
    <col min="11282" max="11282" width="16.6328125" style="7" customWidth="1"/>
    <col min="11283" max="11283" width="21.453125" style="7" customWidth="1"/>
    <col min="11284" max="11284" width="13.54296875" style="7" customWidth="1"/>
    <col min="11285" max="11285" width="2.36328125" style="7" customWidth="1"/>
    <col min="11286" max="11286" width="16.54296875" style="7" customWidth="1"/>
    <col min="11287" max="11287" width="14.54296875" style="7" customWidth="1"/>
    <col min="11288" max="11288" width="41.36328125" style="7" customWidth="1"/>
    <col min="11289" max="11289" width="9.36328125" style="7"/>
    <col min="11290" max="11295" width="17" style="7" customWidth="1"/>
    <col min="11296" max="11296" width="9.36328125" style="7" customWidth="1"/>
    <col min="11297" max="11524" width="9.36328125" style="7"/>
    <col min="11525" max="11525" width="16" style="7" customWidth="1"/>
    <col min="11526" max="11526" width="12.6328125" style="7" customWidth="1"/>
    <col min="11527" max="11527" width="12" style="7" customWidth="1"/>
    <col min="11528" max="11528" width="16" style="7" customWidth="1"/>
    <col min="11529" max="11529" width="55" style="7" bestFit="1" customWidth="1"/>
    <col min="11530" max="11530" width="3.36328125" style="7" customWidth="1"/>
    <col min="11531" max="11531" width="16" style="7" customWidth="1"/>
    <col min="11532" max="11532" width="16.36328125" style="7" customWidth="1"/>
    <col min="11533" max="11533" width="14.6328125" style="7" bestFit="1" customWidth="1"/>
    <col min="11534" max="11534" width="3.453125" style="7" customWidth="1"/>
    <col min="11535" max="11535" width="15.6328125" style="7" customWidth="1"/>
    <col min="11536" max="11536" width="21" style="7" customWidth="1"/>
    <col min="11537" max="11537" width="3.6328125" style="7" customWidth="1"/>
    <col min="11538" max="11538" width="16.6328125" style="7" customWidth="1"/>
    <col min="11539" max="11539" width="21.453125" style="7" customWidth="1"/>
    <col min="11540" max="11540" width="13.54296875" style="7" customWidth="1"/>
    <col min="11541" max="11541" width="2.36328125" style="7" customWidth="1"/>
    <col min="11542" max="11542" width="16.54296875" style="7" customWidth="1"/>
    <col min="11543" max="11543" width="14.54296875" style="7" customWidth="1"/>
    <col min="11544" max="11544" width="41.36328125" style="7" customWidth="1"/>
    <col min="11545" max="11545" width="9.36328125" style="7"/>
    <col min="11546" max="11551" width="17" style="7" customWidth="1"/>
    <col min="11552" max="11552" width="9.36328125" style="7" customWidth="1"/>
    <col min="11553" max="11780" width="9.36328125" style="7"/>
    <col min="11781" max="11781" width="16" style="7" customWidth="1"/>
    <col min="11782" max="11782" width="12.6328125" style="7" customWidth="1"/>
    <col min="11783" max="11783" width="12" style="7" customWidth="1"/>
    <col min="11784" max="11784" width="16" style="7" customWidth="1"/>
    <col min="11785" max="11785" width="55" style="7" bestFit="1" customWidth="1"/>
    <col min="11786" max="11786" width="3.36328125" style="7" customWidth="1"/>
    <col min="11787" max="11787" width="16" style="7" customWidth="1"/>
    <col min="11788" max="11788" width="16.36328125" style="7" customWidth="1"/>
    <col min="11789" max="11789" width="14.6328125" style="7" bestFit="1" customWidth="1"/>
    <col min="11790" max="11790" width="3.453125" style="7" customWidth="1"/>
    <col min="11791" max="11791" width="15.6328125" style="7" customWidth="1"/>
    <col min="11792" max="11792" width="21" style="7" customWidth="1"/>
    <col min="11793" max="11793" width="3.6328125" style="7" customWidth="1"/>
    <col min="11794" max="11794" width="16.6328125" style="7" customWidth="1"/>
    <col min="11795" max="11795" width="21.453125" style="7" customWidth="1"/>
    <col min="11796" max="11796" width="13.54296875" style="7" customWidth="1"/>
    <col min="11797" max="11797" width="2.36328125" style="7" customWidth="1"/>
    <col min="11798" max="11798" width="16.54296875" style="7" customWidth="1"/>
    <col min="11799" max="11799" width="14.54296875" style="7" customWidth="1"/>
    <col min="11800" max="11800" width="41.36328125" style="7" customWidth="1"/>
    <col min="11801" max="11801" width="9.36328125" style="7"/>
    <col min="11802" max="11807" width="17" style="7" customWidth="1"/>
    <col min="11808" max="11808" width="9.36328125" style="7" customWidth="1"/>
    <col min="11809" max="12036" width="9.36328125" style="7"/>
    <col min="12037" max="12037" width="16" style="7" customWidth="1"/>
    <col min="12038" max="12038" width="12.6328125" style="7" customWidth="1"/>
    <col min="12039" max="12039" width="12" style="7" customWidth="1"/>
    <col min="12040" max="12040" width="16" style="7" customWidth="1"/>
    <col min="12041" max="12041" width="55" style="7" bestFit="1" customWidth="1"/>
    <col min="12042" max="12042" width="3.36328125" style="7" customWidth="1"/>
    <col min="12043" max="12043" width="16" style="7" customWidth="1"/>
    <col min="12044" max="12044" width="16.36328125" style="7" customWidth="1"/>
    <col min="12045" max="12045" width="14.6328125" style="7" bestFit="1" customWidth="1"/>
    <col min="12046" max="12046" width="3.453125" style="7" customWidth="1"/>
    <col min="12047" max="12047" width="15.6328125" style="7" customWidth="1"/>
    <col min="12048" max="12048" width="21" style="7" customWidth="1"/>
    <col min="12049" max="12049" width="3.6328125" style="7" customWidth="1"/>
    <col min="12050" max="12050" width="16.6328125" style="7" customWidth="1"/>
    <col min="12051" max="12051" width="21.453125" style="7" customWidth="1"/>
    <col min="12052" max="12052" width="13.54296875" style="7" customWidth="1"/>
    <col min="12053" max="12053" width="2.36328125" style="7" customWidth="1"/>
    <col min="12054" max="12054" width="16.54296875" style="7" customWidth="1"/>
    <col min="12055" max="12055" width="14.54296875" style="7" customWidth="1"/>
    <col min="12056" max="12056" width="41.36328125" style="7" customWidth="1"/>
    <col min="12057" max="12057" width="9.36328125" style="7"/>
    <col min="12058" max="12063" width="17" style="7" customWidth="1"/>
    <col min="12064" max="12064" width="9.36328125" style="7" customWidth="1"/>
    <col min="12065" max="12292" width="9.36328125" style="7"/>
    <col min="12293" max="12293" width="16" style="7" customWidth="1"/>
    <col min="12294" max="12294" width="12.6328125" style="7" customWidth="1"/>
    <col min="12295" max="12295" width="12" style="7" customWidth="1"/>
    <col min="12296" max="12296" width="16" style="7" customWidth="1"/>
    <col min="12297" max="12297" width="55" style="7" bestFit="1" customWidth="1"/>
    <col min="12298" max="12298" width="3.36328125" style="7" customWidth="1"/>
    <col min="12299" max="12299" width="16" style="7" customWidth="1"/>
    <col min="12300" max="12300" width="16.36328125" style="7" customWidth="1"/>
    <col min="12301" max="12301" width="14.6328125" style="7" bestFit="1" customWidth="1"/>
    <col min="12302" max="12302" width="3.453125" style="7" customWidth="1"/>
    <col min="12303" max="12303" width="15.6328125" style="7" customWidth="1"/>
    <col min="12304" max="12304" width="21" style="7" customWidth="1"/>
    <col min="12305" max="12305" width="3.6328125" style="7" customWidth="1"/>
    <col min="12306" max="12306" width="16.6328125" style="7" customWidth="1"/>
    <col min="12307" max="12307" width="21.453125" style="7" customWidth="1"/>
    <col min="12308" max="12308" width="13.54296875" style="7" customWidth="1"/>
    <col min="12309" max="12309" width="2.36328125" style="7" customWidth="1"/>
    <col min="12310" max="12310" width="16.54296875" style="7" customWidth="1"/>
    <col min="12311" max="12311" width="14.54296875" style="7" customWidth="1"/>
    <col min="12312" max="12312" width="41.36328125" style="7" customWidth="1"/>
    <col min="12313" max="12313" width="9.36328125" style="7"/>
    <col min="12314" max="12319" width="17" style="7" customWidth="1"/>
    <col min="12320" max="12320" width="9.36328125" style="7" customWidth="1"/>
    <col min="12321" max="12548" width="9.36328125" style="7"/>
    <col min="12549" max="12549" width="16" style="7" customWidth="1"/>
    <col min="12550" max="12550" width="12.6328125" style="7" customWidth="1"/>
    <col min="12551" max="12551" width="12" style="7" customWidth="1"/>
    <col min="12552" max="12552" width="16" style="7" customWidth="1"/>
    <col min="12553" max="12553" width="55" style="7" bestFit="1" customWidth="1"/>
    <col min="12554" max="12554" width="3.36328125" style="7" customWidth="1"/>
    <col min="12555" max="12555" width="16" style="7" customWidth="1"/>
    <col min="12556" max="12556" width="16.36328125" style="7" customWidth="1"/>
    <col min="12557" max="12557" width="14.6328125" style="7" bestFit="1" customWidth="1"/>
    <col min="12558" max="12558" width="3.453125" style="7" customWidth="1"/>
    <col min="12559" max="12559" width="15.6328125" style="7" customWidth="1"/>
    <col min="12560" max="12560" width="21" style="7" customWidth="1"/>
    <col min="12561" max="12561" width="3.6328125" style="7" customWidth="1"/>
    <col min="12562" max="12562" width="16.6328125" style="7" customWidth="1"/>
    <col min="12563" max="12563" width="21.453125" style="7" customWidth="1"/>
    <col min="12564" max="12564" width="13.54296875" style="7" customWidth="1"/>
    <col min="12565" max="12565" width="2.36328125" style="7" customWidth="1"/>
    <col min="12566" max="12566" width="16.54296875" style="7" customWidth="1"/>
    <col min="12567" max="12567" width="14.54296875" style="7" customWidth="1"/>
    <col min="12568" max="12568" width="41.36328125" style="7" customWidth="1"/>
    <col min="12569" max="12569" width="9.36328125" style="7"/>
    <col min="12570" max="12575" width="17" style="7" customWidth="1"/>
    <col min="12576" max="12576" width="9.36328125" style="7" customWidth="1"/>
    <col min="12577" max="12804" width="9.36328125" style="7"/>
    <col min="12805" max="12805" width="16" style="7" customWidth="1"/>
    <col min="12806" max="12806" width="12.6328125" style="7" customWidth="1"/>
    <col min="12807" max="12807" width="12" style="7" customWidth="1"/>
    <col min="12808" max="12808" width="16" style="7" customWidth="1"/>
    <col min="12809" max="12809" width="55" style="7" bestFit="1" customWidth="1"/>
    <col min="12810" max="12810" width="3.36328125" style="7" customWidth="1"/>
    <col min="12811" max="12811" width="16" style="7" customWidth="1"/>
    <col min="12812" max="12812" width="16.36328125" style="7" customWidth="1"/>
    <col min="12813" max="12813" width="14.6328125" style="7" bestFit="1" customWidth="1"/>
    <col min="12814" max="12814" width="3.453125" style="7" customWidth="1"/>
    <col min="12815" max="12815" width="15.6328125" style="7" customWidth="1"/>
    <col min="12816" max="12816" width="21" style="7" customWidth="1"/>
    <col min="12817" max="12817" width="3.6328125" style="7" customWidth="1"/>
    <col min="12818" max="12818" width="16.6328125" style="7" customWidth="1"/>
    <col min="12819" max="12819" width="21.453125" style="7" customWidth="1"/>
    <col min="12820" max="12820" width="13.54296875" style="7" customWidth="1"/>
    <col min="12821" max="12821" width="2.36328125" style="7" customWidth="1"/>
    <col min="12822" max="12822" width="16.54296875" style="7" customWidth="1"/>
    <col min="12823" max="12823" width="14.54296875" style="7" customWidth="1"/>
    <col min="12824" max="12824" width="41.36328125" style="7" customWidth="1"/>
    <col min="12825" max="12825" width="9.36328125" style="7"/>
    <col min="12826" max="12831" width="17" style="7" customWidth="1"/>
    <col min="12832" max="12832" width="9.36328125" style="7" customWidth="1"/>
    <col min="12833" max="13060" width="9.36328125" style="7"/>
    <col min="13061" max="13061" width="16" style="7" customWidth="1"/>
    <col min="13062" max="13062" width="12.6328125" style="7" customWidth="1"/>
    <col min="13063" max="13063" width="12" style="7" customWidth="1"/>
    <col min="13064" max="13064" width="16" style="7" customWidth="1"/>
    <col min="13065" max="13065" width="55" style="7" bestFit="1" customWidth="1"/>
    <col min="13066" max="13066" width="3.36328125" style="7" customWidth="1"/>
    <col min="13067" max="13067" width="16" style="7" customWidth="1"/>
    <col min="13068" max="13068" width="16.36328125" style="7" customWidth="1"/>
    <col min="13069" max="13069" width="14.6328125" style="7" bestFit="1" customWidth="1"/>
    <col min="13070" max="13070" width="3.453125" style="7" customWidth="1"/>
    <col min="13071" max="13071" width="15.6328125" style="7" customWidth="1"/>
    <col min="13072" max="13072" width="21" style="7" customWidth="1"/>
    <col min="13073" max="13073" width="3.6328125" style="7" customWidth="1"/>
    <col min="13074" max="13074" width="16.6328125" style="7" customWidth="1"/>
    <col min="13075" max="13075" width="21.453125" style="7" customWidth="1"/>
    <col min="13076" max="13076" width="13.54296875" style="7" customWidth="1"/>
    <col min="13077" max="13077" width="2.36328125" style="7" customWidth="1"/>
    <col min="13078" max="13078" width="16.54296875" style="7" customWidth="1"/>
    <col min="13079" max="13079" width="14.54296875" style="7" customWidth="1"/>
    <col min="13080" max="13080" width="41.36328125" style="7" customWidth="1"/>
    <col min="13081" max="13081" width="9.36328125" style="7"/>
    <col min="13082" max="13087" width="17" style="7" customWidth="1"/>
    <col min="13088" max="13088" width="9.36328125" style="7" customWidth="1"/>
    <col min="13089" max="13316" width="9.36328125" style="7"/>
    <col min="13317" max="13317" width="16" style="7" customWidth="1"/>
    <col min="13318" max="13318" width="12.6328125" style="7" customWidth="1"/>
    <col min="13319" max="13319" width="12" style="7" customWidth="1"/>
    <col min="13320" max="13320" width="16" style="7" customWidth="1"/>
    <col min="13321" max="13321" width="55" style="7" bestFit="1" customWidth="1"/>
    <col min="13322" max="13322" width="3.36328125" style="7" customWidth="1"/>
    <col min="13323" max="13323" width="16" style="7" customWidth="1"/>
    <col min="13324" max="13324" width="16.36328125" style="7" customWidth="1"/>
    <col min="13325" max="13325" width="14.6328125" style="7" bestFit="1" customWidth="1"/>
    <col min="13326" max="13326" width="3.453125" style="7" customWidth="1"/>
    <col min="13327" max="13327" width="15.6328125" style="7" customWidth="1"/>
    <col min="13328" max="13328" width="21" style="7" customWidth="1"/>
    <col min="13329" max="13329" width="3.6328125" style="7" customWidth="1"/>
    <col min="13330" max="13330" width="16.6328125" style="7" customWidth="1"/>
    <col min="13331" max="13331" width="21.453125" style="7" customWidth="1"/>
    <col min="13332" max="13332" width="13.54296875" style="7" customWidth="1"/>
    <col min="13333" max="13333" width="2.36328125" style="7" customWidth="1"/>
    <col min="13334" max="13334" width="16.54296875" style="7" customWidth="1"/>
    <col min="13335" max="13335" width="14.54296875" style="7" customWidth="1"/>
    <col min="13336" max="13336" width="41.36328125" style="7" customWidth="1"/>
    <col min="13337" max="13337" width="9.36328125" style="7"/>
    <col min="13338" max="13343" width="17" style="7" customWidth="1"/>
    <col min="13344" max="13344" width="9.36328125" style="7" customWidth="1"/>
    <col min="13345" max="13572" width="9.36328125" style="7"/>
    <col min="13573" max="13573" width="16" style="7" customWidth="1"/>
    <col min="13574" max="13574" width="12.6328125" style="7" customWidth="1"/>
    <col min="13575" max="13575" width="12" style="7" customWidth="1"/>
    <col min="13576" max="13576" width="16" style="7" customWidth="1"/>
    <col min="13577" max="13577" width="55" style="7" bestFit="1" customWidth="1"/>
    <col min="13578" max="13578" width="3.36328125" style="7" customWidth="1"/>
    <col min="13579" max="13579" width="16" style="7" customWidth="1"/>
    <col min="13580" max="13580" width="16.36328125" style="7" customWidth="1"/>
    <col min="13581" max="13581" width="14.6328125" style="7" bestFit="1" customWidth="1"/>
    <col min="13582" max="13582" width="3.453125" style="7" customWidth="1"/>
    <col min="13583" max="13583" width="15.6328125" style="7" customWidth="1"/>
    <col min="13584" max="13584" width="21" style="7" customWidth="1"/>
    <col min="13585" max="13585" width="3.6328125" style="7" customWidth="1"/>
    <col min="13586" max="13586" width="16.6328125" style="7" customWidth="1"/>
    <col min="13587" max="13587" width="21.453125" style="7" customWidth="1"/>
    <col min="13588" max="13588" width="13.54296875" style="7" customWidth="1"/>
    <col min="13589" max="13589" width="2.36328125" style="7" customWidth="1"/>
    <col min="13590" max="13590" width="16.54296875" style="7" customWidth="1"/>
    <col min="13591" max="13591" width="14.54296875" style="7" customWidth="1"/>
    <col min="13592" max="13592" width="41.36328125" style="7" customWidth="1"/>
    <col min="13593" max="13593" width="9.36328125" style="7"/>
    <col min="13594" max="13599" width="17" style="7" customWidth="1"/>
    <col min="13600" max="13600" width="9.36328125" style="7" customWidth="1"/>
    <col min="13601" max="13828" width="9.36328125" style="7"/>
    <col min="13829" max="13829" width="16" style="7" customWidth="1"/>
    <col min="13830" max="13830" width="12.6328125" style="7" customWidth="1"/>
    <col min="13831" max="13831" width="12" style="7" customWidth="1"/>
    <col min="13832" max="13832" width="16" style="7" customWidth="1"/>
    <col min="13833" max="13833" width="55" style="7" bestFit="1" customWidth="1"/>
    <col min="13834" max="13834" width="3.36328125" style="7" customWidth="1"/>
    <col min="13835" max="13835" width="16" style="7" customWidth="1"/>
    <col min="13836" max="13836" width="16.36328125" style="7" customWidth="1"/>
    <col min="13837" max="13837" width="14.6328125" style="7" bestFit="1" customWidth="1"/>
    <col min="13838" max="13838" width="3.453125" style="7" customWidth="1"/>
    <col min="13839" max="13839" width="15.6328125" style="7" customWidth="1"/>
    <col min="13840" max="13840" width="21" style="7" customWidth="1"/>
    <col min="13841" max="13841" width="3.6328125" style="7" customWidth="1"/>
    <col min="13842" max="13842" width="16.6328125" style="7" customWidth="1"/>
    <col min="13843" max="13843" width="21.453125" style="7" customWidth="1"/>
    <col min="13844" max="13844" width="13.54296875" style="7" customWidth="1"/>
    <col min="13845" max="13845" width="2.36328125" style="7" customWidth="1"/>
    <col min="13846" max="13846" width="16.54296875" style="7" customWidth="1"/>
    <col min="13847" max="13847" width="14.54296875" style="7" customWidth="1"/>
    <col min="13848" max="13848" width="41.36328125" style="7" customWidth="1"/>
    <col min="13849" max="13849" width="9.36328125" style="7"/>
    <col min="13850" max="13855" width="17" style="7" customWidth="1"/>
    <col min="13856" max="13856" width="9.36328125" style="7" customWidth="1"/>
    <col min="13857" max="14084" width="9.36328125" style="7"/>
    <col min="14085" max="14085" width="16" style="7" customWidth="1"/>
    <col min="14086" max="14086" width="12.6328125" style="7" customWidth="1"/>
    <col min="14087" max="14087" width="12" style="7" customWidth="1"/>
    <col min="14088" max="14088" width="16" style="7" customWidth="1"/>
    <col min="14089" max="14089" width="55" style="7" bestFit="1" customWidth="1"/>
    <col min="14090" max="14090" width="3.36328125" style="7" customWidth="1"/>
    <col min="14091" max="14091" width="16" style="7" customWidth="1"/>
    <col min="14092" max="14092" width="16.36328125" style="7" customWidth="1"/>
    <col min="14093" max="14093" width="14.6328125" style="7" bestFit="1" customWidth="1"/>
    <col min="14094" max="14094" width="3.453125" style="7" customWidth="1"/>
    <col min="14095" max="14095" width="15.6328125" style="7" customWidth="1"/>
    <col min="14096" max="14096" width="21" style="7" customWidth="1"/>
    <col min="14097" max="14097" width="3.6328125" style="7" customWidth="1"/>
    <col min="14098" max="14098" width="16.6328125" style="7" customWidth="1"/>
    <col min="14099" max="14099" width="21.453125" style="7" customWidth="1"/>
    <col min="14100" max="14100" width="13.54296875" style="7" customWidth="1"/>
    <col min="14101" max="14101" width="2.36328125" style="7" customWidth="1"/>
    <col min="14102" max="14102" width="16.54296875" style="7" customWidth="1"/>
    <col min="14103" max="14103" width="14.54296875" style="7" customWidth="1"/>
    <col min="14104" max="14104" width="41.36328125" style="7" customWidth="1"/>
    <col min="14105" max="14105" width="9.36328125" style="7"/>
    <col min="14106" max="14111" width="17" style="7" customWidth="1"/>
    <col min="14112" max="14112" width="9.36328125" style="7" customWidth="1"/>
    <col min="14113" max="14340" width="9.36328125" style="7"/>
    <col min="14341" max="14341" width="16" style="7" customWidth="1"/>
    <col min="14342" max="14342" width="12.6328125" style="7" customWidth="1"/>
    <col min="14343" max="14343" width="12" style="7" customWidth="1"/>
    <col min="14344" max="14344" width="16" style="7" customWidth="1"/>
    <col min="14345" max="14345" width="55" style="7" bestFit="1" customWidth="1"/>
    <col min="14346" max="14346" width="3.36328125" style="7" customWidth="1"/>
    <col min="14347" max="14347" width="16" style="7" customWidth="1"/>
    <col min="14348" max="14348" width="16.36328125" style="7" customWidth="1"/>
    <col min="14349" max="14349" width="14.6328125" style="7" bestFit="1" customWidth="1"/>
    <col min="14350" max="14350" width="3.453125" style="7" customWidth="1"/>
    <col min="14351" max="14351" width="15.6328125" style="7" customWidth="1"/>
    <col min="14352" max="14352" width="21" style="7" customWidth="1"/>
    <col min="14353" max="14353" width="3.6328125" style="7" customWidth="1"/>
    <col min="14354" max="14354" width="16.6328125" style="7" customWidth="1"/>
    <col min="14355" max="14355" width="21.453125" style="7" customWidth="1"/>
    <col min="14356" max="14356" width="13.54296875" style="7" customWidth="1"/>
    <col min="14357" max="14357" width="2.36328125" style="7" customWidth="1"/>
    <col min="14358" max="14358" width="16.54296875" style="7" customWidth="1"/>
    <col min="14359" max="14359" width="14.54296875" style="7" customWidth="1"/>
    <col min="14360" max="14360" width="41.36328125" style="7" customWidth="1"/>
    <col min="14361" max="14361" width="9.36328125" style="7"/>
    <col min="14362" max="14367" width="17" style="7" customWidth="1"/>
    <col min="14368" max="14368" width="9.36328125" style="7" customWidth="1"/>
    <col min="14369" max="14596" width="9.36328125" style="7"/>
    <col min="14597" max="14597" width="16" style="7" customWidth="1"/>
    <col min="14598" max="14598" width="12.6328125" style="7" customWidth="1"/>
    <col min="14599" max="14599" width="12" style="7" customWidth="1"/>
    <col min="14600" max="14600" width="16" style="7" customWidth="1"/>
    <col min="14601" max="14601" width="55" style="7" bestFit="1" customWidth="1"/>
    <col min="14602" max="14602" width="3.36328125" style="7" customWidth="1"/>
    <col min="14603" max="14603" width="16" style="7" customWidth="1"/>
    <col min="14604" max="14604" width="16.36328125" style="7" customWidth="1"/>
    <col min="14605" max="14605" width="14.6328125" style="7" bestFit="1" customWidth="1"/>
    <col min="14606" max="14606" width="3.453125" style="7" customWidth="1"/>
    <col min="14607" max="14607" width="15.6328125" style="7" customWidth="1"/>
    <col min="14608" max="14608" width="21" style="7" customWidth="1"/>
    <col min="14609" max="14609" width="3.6328125" style="7" customWidth="1"/>
    <col min="14610" max="14610" width="16.6328125" style="7" customWidth="1"/>
    <col min="14611" max="14611" width="21.453125" style="7" customWidth="1"/>
    <col min="14612" max="14612" width="13.54296875" style="7" customWidth="1"/>
    <col min="14613" max="14613" width="2.36328125" style="7" customWidth="1"/>
    <col min="14614" max="14614" width="16.54296875" style="7" customWidth="1"/>
    <col min="14615" max="14615" width="14.54296875" style="7" customWidth="1"/>
    <col min="14616" max="14616" width="41.36328125" style="7" customWidth="1"/>
    <col min="14617" max="14617" width="9.36328125" style="7"/>
    <col min="14618" max="14623" width="17" style="7" customWidth="1"/>
    <col min="14624" max="14624" width="9.36328125" style="7" customWidth="1"/>
    <col min="14625" max="14852" width="9.36328125" style="7"/>
    <col min="14853" max="14853" width="16" style="7" customWidth="1"/>
    <col min="14854" max="14854" width="12.6328125" style="7" customWidth="1"/>
    <col min="14855" max="14855" width="12" style="7" customWidth="1"/>
    <col min="14856" max="14856" width="16" style="7" customWidth="1"/>
    <col min="14857" max="14857" width="55" style="7" bestFit="1" customWidth="1"/>
    <col min="14858" max="14858" width="3.36328125" style="7" customWidth="1"/>
    <col min="14859" max="14859" width="16" style="7" customWidth="1"/>
    <col min="14860" max="14860" width="16.36328125" style="7" customWidth="1"/>
    <col min="14861" max="14861" width="14.6328125" style="7" bestFit="1" customWidth="1"/>
    <col min="14862" max="14862" width="3.453125" style="7" customWidth="1"/>
    <col min="14863" max="14863" width="15.6328125" style="7" customWidth="1"/>
    <col min="14864" max="14864" width="21" style="7" customWidth="1"/>
    <col min="14865" max="14865" width="3.6328125" style="7" customWidth="1"/>
    <col min="14866" max="14866" width="16.6328125" style="7" customWidth="1"/>
    <col min="14867" max="14867" width="21.453125" style="7" customWidth="1"/>
    <col min="14868" max="14868" width="13.54296875" style="7" customWidth="1"/>
    <col min="14869" max="14869" width="2.36328125" style="7" customWidth="1"/>
    <col min="14870" max="14870" width="16.54296875" style="7" customWidth="1"/>
    <col min="14871" max="14871" width="14.54296875" style="7" customWidth="1"/>
    <col min="14872" max="14872" width="41.36328125" style="7" customWidth="1"/>
    <col min="14873" max="14873" width="9.36328125" style="7"/>
    <col min="14874" max="14879" width="17" style="7" customWidth="1"/>
    <col min="14880" max="14880" width="9.36328125" style="7" customWidth="1"/>
    <col min="14881" max="15108" width="9.36328125" style="7"/>
    <col min="15109" max="15109" width="16" style="7" customWidth="1"/>
    <col min="15110" max="15110" width="12.6328125" style="7" customWidth="1"/>
    <col min="15111" max="15111" width="12" style="7" customWidth="1"/>
    <col min="15112" max="15112" width="16" style="7" customWidth="1"/>
    <col min="15113" max="15113" width="55" style="7" bestFit="1" customWidth="1"/>
    <col min="15114" max="15114" width="3.36328125" style="7" customWidth="1"/>
    <col min="15115" max="15115" width="16" style="7" customWidth="1"/>
    <col min="15116" max="15116" width="16.36328125" style="7" customWidth="1"/>
    <col min="15117" max="15117" width="14.6328125" style="7" bestFit="1" customWidth="1"/>
    <col min="15118" max="15118" width="3.453125" style="7" customWidth="1"/>
    <col min="15119" max="15119" width="15.6328125" style="7" customWidth="1"/>
    <col min="15120" max="15120" width="21" style="7" customWidth="1"/>
    <col min="15121" max="15121" width="3.6328125" style="7" customWidth="1"/>
    <col min="15122" max="15122" width="16.6328125" style="7" customWidth="1"/>
    <col min="15123" max="15123" width="21.453125" style="7" customWidth="1"/>
    <col min="15124" max="15124" width="13.54296875" style="7" customWidth="1"/>
    <col min="15125" max="15125" width="2.36328125" style="7" customWidth="1"/>
    <col min="15126" max="15126" width="16.54296875" style="7" customWidth="1"/>
    <col min="15127" max="15127" width="14.54296875" style="7" customWidth="1"/>
    <col min="15128" max="15128" width="41.36328125" style="7" customWidth="1"/>
    <col min="15129" max="15129" width="9.36328125" style="7"/>
    <col min="15130" max="15135" width="17" style="7" customWidth="1"/>
    <col min="15136" max="15136" width="9.36328125" style="7" customWidth="1"/>
    <col min="15137" max="15364" width="9.36328125" style="7"/>
    <col min="15365" max="15365" width="16" style="7" customWidth="1"/>
    <col min="15366" max="15366" width="12.6328125" style="7" customWidth="1"/>
    <col min="15367" max="15367" width="12" style="7" customWidth="1"/>
    <col min="15368" max="15368" width="16" style="7" customWidth="1"/>
    <col min="15369" max="15369" width="55" style="7" bestFit="1" customWidth="1"/>
    <col min="15370" max="15370" width="3.36328125" style="7" customWidth="1"/>
    <col min="15371" max="15371" width="16" style="7" customWidth="1"/>
    <col min="15372" max="15372" width="16.36328125" style="7" customWidth="1"/>
    <col min="15373" max="15373" width="14.6328125" style="7" bestFit="1" customWidth="1"/>
    <col min="15374" max="15374" width="3.453125" style="7" customWidth="1"/>
    <col min="15375" max="15375" width="15.6328125" style="7" customWidth="1"/>
    <col min="15376" max="15376" width="21" style="7" customWidth="1"/>
    <col min="15377" max="15377" width="3.6328125" style="7" customWidth="1"/>
    <col min="15378" max="15378" width="16.6328125" style="7" customWidth="1"/>
    <col min="15379" max="15379" width="21.453125" style="7" customWidth="1"/>
    <col min="15380" max="15380" width="13.54296875" style="7" customWidth="1"/>
    <col min="15381" max="15381" width="2.36328125" style="7" customWidth="1"/>
    <col min="15382" max="15382" width="16.54296875" style="7" customWidth="1"/>
    <col min="15383" max="15383" width="14.54296875" style="7" customWidth="1"/>
    <col min="15384" max="15384" width="41.36328125" style="7" customWidth="1"/>
    <col min="15385" max="15385" width="9.36328125" style="7"/>
    <col min="15386" max="15391" width="17" style="7" customWidth="1"/>
    <col min="15392" max="15392" width="9.36328125" style="7" customWidth="1"/>
    <col min="15393" max="15620" width="9.36328125" style="7"/>
    <col min="15621" max="15621" width="16" style="7" customWidth="1"/>
    <col min="15622" max="15622" width="12.6328125" style="7" customWidth="1"/>
    <col min="15623" max="15623" width="12" style="7" customWidth="1"/>
    <col min="15624" max="15624" width="16" style="7" customWidth="1"/>
    <col min="15625" max="15625" width="55" style="7" bestFit="1" customWidth="1"/>
    <col min="15626" max="15626" width="3.36328125" style="7" customWidth="1"/>
    <col min="15627" max="15627" width="16" style="7" customWidth="1"/>
    <col min="15628" max="15628" width="16.36328125" style="7" customWidth="1"/>
    <col min="15629" max="15629" width="14.6328125" style="7" bestFit="1" customWidth="1"/>
    <col min="15630" max="15630" width="3.453125" style="7" customWidth="1"/>
    <col min="15631" max="15631" width="15.6328125" style="7" customWidth="1"/>
    <col min="15632" max="15632" width="21" style="7" customWidth="1"/>
    <col min="15633" max="15633" width="3.6328125" style="7" customWidth="1"/>
    <col min="15634" max="15634" width="16.6328125" style="7" customWidth="1"/>
    <col min="15635" max="15635" width="21.453125" style="7" customWidth="1"/>
    <col min="15636" max="15636" width="13.54296875" style="7" customWidth="1"/>
    <col min="15637" max="15637" width="2.36328125" style="7" customWidth="1"/>
    <col min="15638" max="15638" width="16.54296875" style="7" customWidth="1"/>
    <col min="15639" max="15639" width="14.54296875" style="7" customWidth="1"/>
    <col min="15640" max="15640" width="41.36328125" style="7" customWidth="1"/>
    <col min="15641" max="15641" width="9.36328125" style="7"/>
    <col min="15642" max="15647" width="17" style="7" customWidth="1"/>
    <col min="15648" max="15648" width="9.36328125" style="7" customWidth="1"/>
    <col min="15649" max="15876" width="9.36328125" style="7"/>
    <col min="15877" max="15877" width="16" style="7" customWidth="1"/>
    <col min="15878" max="15878" width="12.6328125" style="7" customWidth="1"/>
    <col min="15879" max="15879" width="12" style="7" customWidth="1"/>
    <col min="15880" max="15880" width="16" style="7" customWidth="1"/>
    <col min="15881" max="15881" width="55" style="7" bestFit="1" customWidth="1"/>
    <col min="15882" max="15882" width="3.36328125" style="7" customWidth="1"/>
    <col min="15883" max="15883" width="16" style="7" customWidth="1"/>
    <col min="15884" max="15884" width="16.36328125" style="7" customWidth="1"/>
    <col min="15885" max="15885" width="14.6328125" style="7" bestFit="1" customWidth="1"/>
    <col min="15886" max="15886" width="3.453125" style="7" customWidth="1"/>
    <col min="15887" max="15887" width="15.6328125" style="7" customWidth="1"/>
    <col min="15888" max="15888" width="21" style="7" customWidth="1"/>
    <col min="15889" max="15889" width="3.6328125" style="7" customWidth="1"/>
    <col min="15890" max="15890" width="16.6328125" style="7" customWidth="1"/>
    <col min="15891" max="15891" width="21.453125" style="7" customWidth="1"/>
    <col min="15892" max="15892" width="13.54296875" style="7" customWidth="1"/>
    <col min="15893" max="15893" width="2.36328125" style="7" customWidth="1"/>
    <col min="15894" max="15894" width="16.54296875" style="7" customWidth="1"/>
    <col min="15895" max="15895" width="14.54296875" style="7" customWidth="1"/>
    <col min="15896" max="15896" width="41.36328125" style="7" customWidth="1"/>
    <col min="15897" max="15897" width="9.36328125" style="7"/>
    <col min="15898" max="15903" width="17" style="7" customWidth="1"/>
    <col min="15904" max="15904" width="9.36328125" style="7" customWidth="1"/>
    <col min="15905" max="16132" width="9.36328125" style="7"/>
    <col min="16133" max="16133" width="16" style="7" customWidth="1"/>
    <col min="16134" max="16134" width="12.6328125" style="7" customWidth="1"/>
    <col min="16135" max="16135" width="12" style="7" customWidth="1"/>
    <col min="16136" max="16136" width="16" style="7" customWidth="1"/>
    <col min="16137" max="16137" width="55" style="7" bestFit="1" customWidth="1"/>
    <col min="16138" max="16138" width="3.36328125" style="7" customWidth="1"/>
    <col min="16139" max="16139" width="16" style="7" customWidth="1"/>
    <col min="16140" max="16140" width="16.36328125" style="7" customWidth="1"/>
    <col min="16141" max="16141" width="14.6328125" style="7" bestFit="1" customWidth="1"/>
    <col min="16142" max="16142" width="3.453125" style="7" customWidth="1"/>
    <col min="16143" max="16143" width="15.6328125" style="7" customWidth="1"/>
    <col min="16144" max="16144" width="21" style="7" customWidth="1"/>
    <col min="16145" max="16145" width="3.6328125" style="7" customWidth="1"/>
    <col min="16146" max="16146" width="16.6328125" style="7" customWidth="1"/>
    <col min="16147" max="16147" width="21.453125" style="7" customWidth="1"/>
    <col min="16148" max="16148" width="13.54296875" style="7" customWidth="1"/>
    <col min="16149" max="16149" width="2.36328125" style="7" customWidth="1"/>
    <col min="16150" max="16150" width="16.54296875" style="7" customWidth="1"/>
    <col min="16151" max="16151" width="14.54296875" style="7" customWidth="1"/>
    <col min="16152" max="16152" width="41.36328125" style="7" customWidth="1"/>
    <col min="16153" max="16153" width="9.36328125" style="7"/>
    <col min="16154" max="16159" width="17" style="7" customWidth="1"/>
    <col min="16160" max="16160" width="9.36328125" style="7" customWidth="1"/>
    <col min="16161" max="16384" width="9.36328125" style="7"/>
  </cols>
  <sheetData>
    <row r="1" spans="1:30" ht="12.5" hidden="1">
      <c r="A1" s="7" t="s">
        <v>54</v>
      </c>
      <c r="J1" s="7"/>
    </row>
    <row r="2" spans="1:30" ht="12.5" hidden="1">
      <c r="A2" s="7" t="s">
        <v>55</v>
      </c>
      <c r="J2" s="7"/>
    </row>
    <row r="3" spans="1:30" ht="12.5" hidden="1">
      <c r="A3" s="7" t="s">
        <v>157</v>
      </c>
      <c r="J3" s="7"/>
    </row>
    <row r="4" spans="1:30" ht="12.5" hidden="1">
      <c r="A4" s="7" t="s">
        <v>56</v>
      </c>
      <c r="J4" s="7"/>
    </row>
    <row r="5" spans="1:30" ht="12.5" hidden="1">
      <c r="A5" s="7" t="s">
        <v>57</v>
      </c>
      <c r="J5" s="7"/>
    </row>
    <row r="6" spans="1:30" ht="12.5" hidden="1">
      <c r="A6" s="7" t="s">
        <v>58</v>
      </c>
      <c r="J6" s="7"/>
      <c r="R6" s="7"/>
    </row>
    <row r="7" spans="1:30" ht="12.5" hidden="1">
      <c r="A7" s="7" t="s">
        <v>163</v>
      </c>
      <c r="J7" s="7"/>
      <c r="R7" s="7"/>
    </row>
    <row r="8" spans="1:30" ht="12.5" hidden="1">
      <c r="A8" s="7" t="s">
        <v>59</v>
      </c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>
      <c r="J9" s="131" t="s">
        <v>164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>
      <c r="J10" s="7"/>
      <c r="Y10" s="18" t="s">
        <v>62</v>
      </c>
      <c r="Z10" s="18" t="s">
        <v>62</v>
      </c>
      <c r="AA10" s="18" t="s">
        <v>62</v>
      </c>
      <c r="AB10" s="18" t="s">
        <v>63</v>
      </c>
      <c r="AC10" s="18" t="s">
        <v>63</v>
      </c>
      <c r="AD10" s="18" t="s">
        <v>63</v>
      </c>
    </row>
    <row r="11" spans="1:30" ht="12.5" hidden="1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R11" s="33" t="s">
        <v>72</v>
      </c>
      <c r="Y11" s="17" t="s">
        <v>73</v>
      </c>
      <c r="Z11" s="17" t="s">
        <v>74</v>
      </c>
      <c r="AA11" s="17" t="s">
        <v>75</v>
      </c>
      <c r="AB11" s="17" t="s">
        <v>73</v>
      </c>
      <c r="AC11" s="17" t="s">
        <v>74</v>
      </c>
      <c r="AD11" s="17" t="s">
        <v>75</v>
      </c>
    </row>
    <row r="12" spans="1:30" ht="12.5" hidden="1">
      <c r="A12" s="7" t="s">
        <v>76</v>
      </c>
      <c r="J12" s="7"/>
      <c r="N12" s="17" t="s">
        <v>77</v>
      </c>
      <c r="Y12" s="17" t="s">
        <v>77</v>
      </c>
      <c r="Z12" s="17" t="s">
        <v>77</v>
      </c>
      <c r="AA12" s="17" t="s">
        <v>77</v>
      </c>
      <c r="AB12" s="17" t="s">
        <v>78</v>
      </c>
      <c r="AC12" s="17" t="s">
        <v>78</v>
      </c>
      <c r="AD12" s="17" t="s">
        <v>78</v>
      </c>
    </row>
    <row r="13" spans="1:30" ht="12.5">
      <c r="J13" s="7"/>
    </row>
    <row r="14" spans="1:30" thickBot="1">
      <c r="J14" s="7"/>
    </row>
    <row r="15" spans="1:30" ht="22.5" customHeight="1" thickBot="1">
      <c r="J15" s="170" t="s">
        <v>79</v>
      </c>
    </row>
    <row r="16" spans="1:30" ht="22.5" hidden="1" customHeight="1" thickBot="1">
      <c r="A16" s="7" t="s">
        <v>80</v>
      </c>
      <c r="J16" s="170" t="s">
        <v>81</v>
      </c>
    </row>
    <row r="17" spans="1:32" s="9" customFormat="1" ht="33" customHeight="1" thickBot="1">
      <c r="A17" s="7" t="s">
        <v>82</v>
      </c>
      <c r="J17" s="170" t="s">
        <v>83</v>
      </c>
      <c r="L17" s="10" t="s">
        <v>84</v>
      </c>
      <c r="M17" s="10" t="s">
        <v>85</v>
      </c>
      <c r="N17" s="10" t="s">
        <v>86</v>
      </c>
      <c r="O17" s="10" t="s">
        <v>88</v>
      </c>
      <c r="P17" s="11" t="s">
        <v>89</v>
      </c>
      <c r="Q17" s="21"/>
      <c r="R17" s="32" t="s">
        <v>90</v>
      </c>
      <c r="S17" s="10" t="s">
        <v>91</v>
      </c>
      <c r="T17" s="10" t="s">
        <v>92</v>
      </c>
      <c r="U17" s="34" t="s">
        <v>93</v>
      </c>
      <c r="V17" s="34" t="s">
        <v>94</v>
      </c>
      <c r="W17" s="10"/>
      <c r="X17" s="19"/>
      <c r="Y17" s="19"/>
      <c r="Z17" s="19"/>
      <c r="AA17" s="19"/>
      <c r="AB17" s="19"/>
      <c r="AC17" s="19"/>
      <c r="AD17" s="19"/>
      <c r="AF17" s="9" t="s">
        <v>160</v>
      </c>
    </row>
    <row r="18" spans="1:32" ht="12.5">
      <c r="J18" s="7"/>
    </row>
    <row r="19" spans="1:32" ht="14">
      <c r="J19" s="12" t="s">
        <v>99</v>
      </c>
    </row>
    <row r="20" spans="1:32">
      <c r="A20" s="7" t="s">
        <v>100</v>
      </c>
      <c r="D20" s="179" t="s">
        <v>101</v>
      </c>
      <c r="E20" s="7" t="s">
        <v>102</v>
      </c>
      <c r="F20" s="7" t="s">
        <v>103</v>
      </c>
      <c r="I20" s="7">
        <v>1</v>
      </c>
      <c r="J20" s="8" t="s">
        <v>104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R20" s="17">
        <v>0</v>
      </c>
      <c r="S20" s="17">
        <v>0</v>
      </c>
      <c r="T20" s="17">
        <v>0</v>
      </c>
      <c r="V20" s="17">
        <f>T20-U20</f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F20" s="17">
        <f>O20-O20+O74</f>
        <v>0</v>
      </c>
    </row>
    <row r="21" spans="1:32">
      <c r="A21" s="7" t="s">
        <v>100</v>
      </c>
      <c r="D21" s="179" t="s">
        <v>105</v>
      </c>
      <c r="E21" s="7" t="s">
        <v>102</v>
      </c>
      <c r="F21" s="7" t="s">
        <v>106</v>
      </c>
      <c r="I21" s="7">
        <v>2</v>
      </c>
      <c r="J21" s="8" t="s">
        <v>107</v>
      </c>
      <c r="L21" s="17">
        <v>1225737</v>
      </c>
      <c r="M21" s="17">
        <v>612882</v>
      </c>
      <c r="N21" s="17">
        <v>570163.06999999995</v>
      </c>
      <c r="O21" s="17">
        <v>0</v>
      </c>
      <c r="P21" s="17">
        <v>42718.930000000051</v>
      </c>
      <c r="R21" s="17">
        <v>0</v>
      </c>
      <c r="S21" s="17">
        <v>1000000</v>
      </c>
      <c r="T21" s="17">
        <v>225737</v>
      </c>
      <c r="V21" s="17">
        <f t="shared" ref="V21:V31" si="0">T21-U21</f>
        <v>225737</v>
      </c>
      <c r="Y21" s="17">
        <v>612882</v>
      </c>
      <c r="Z21" s="17">
        <v>0</v>
      </c>
      <c r="AA21" s="17">
        <v>0</v>
      </c>
      <c r="AB21" s="17">
        <v>1225737</v>
      </c>
      <c r="AC21" s="17">
        <v>0</v>
      </c>
      <c r="AD21" s="17">
        <v>0</v>
      </c>
      <c r="AF21" s="17">
        <f>O21-O21-O74</f>
        <v>0</v>
      </c>
    </row>
    <row r="22" spans="1:32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R22" s="17">
        <v>0</v>
      </c>
      <c r="S22" s="17">
        <v>0</v>
      </c>
      <c r="T22" s="17">
        <v>0</v>
      </c>
      <c r="V22" s="17">
        <f t="shared" si="0"/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</row>
    <row r="23" spans="1:32">
      <c r="A23" s="7" t="s">
        <v>100</v>
      </c>
      <c r="D23" s="7" t="s">
        <v>110</v>
      </c>
      <c r="E23" s="7" t="s">
        <v>102</v>
      </c>
      <c r="F23" s="7" t="s">
        <v>106</v>
      </c>
      <c r="I23" s="7">
        <v>4</v>
      </c>
      <c r="J23" s="8" t="s">
        <v>111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R23" s="17">
        <v>0</v>
      </c>
      <c r="S23" s="17">
        <v>0</v>
      </c>
      <c r="T23" s="17">
        <v>0</v>
      </c>
      <c r="V23" s="17">
        <f t="shared" si="0"/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</row>
    <row r="24" spans="1:32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L24" s="17">
        <v>35672</v>
      </c>
      <c r="M24" s="17">
        <v>17838</v>
      </c>
      <c r="N24" s="17">
        <v>4729.9599999999991</v>
      </c>
      <c r="O24" s="17">
        <v>0</v>
      </c>
      <c r="P24" s="17">
        <v>13108.04</v>
      </c>
      <c r="R24" s="17">
        <v>1702.5</v>
      </c>
      <c r="S24" s="17">
        <v>2000</v>
      </c>
      <c r="T24" s="17">
        <v>33672</v>
      </c>
      <c r="V24" s="17">
        <f t="shared" si="0"/>
        <v>33672</v>
      </c>
      <c r="W24" s="17" t="s">
        <v>165</v>
      </c>
      <c r="Y24" s="17">
        <v>17838</v>
      </c>
      <c r="Z24" s="17">
        <v>0</v>
      </c>
      <c r="AA24" s="17">
        <v>0</v>
      </c>
      <c r="AB24" s="17">
        <v>35672</v>
      </c>
      <c r="AC24" s="17">
        <v>0</v>
      </c>
      <c r="AD24" s="17">
        <v>0</v>
      </c>
    </row>
    <row r="25" spans="1:32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L25" s="17">
        <v>10608</v>
      </c>
      <c r="M25" s="17">
        <v>5281</v>
      </c>
      <c r="N25" s="17">
        <v>467.34000000000003</v>
      </c>
      <c r="O25" s="17">
        <v>0</v>
      </c>
      <c r="P25" s="17">
        <v>4813.66</v>
      </c>
      <c r="R25" s="17">
        <v>883.27</v>
      </c>
      <c r="S25" s="17">
        <v>10608</v>
      </c>
      <c r="T25" s="17">
        <v>0</v>
      </c>
      <c r="V25" s="17">
        <f t="shared" si="0"/>
        <v>0</v>
      </c>
      <c r="Y25" s="17">
        <v>5281</v>
      </c>
      <c r="Z25" s="17">
        <v>0</v>
      </c>
      <c r="AA25" s="17">
        <v>0</v>
      </c>
      <c r="AB25" s="17">
        <v>10608</v>
      </c>
      <c r="AC25" s="17">
        <v>0</v>
      </c>
      <c r="AD25" s="17">
        <v>0</v>
      </c>
    </row>
    <row r="26" spans="1:32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L26" s="17">
        <v>26199</v>
      </c>
      <c r="M26" s="17">
        <v>13098</v>
      </c>
      <c r="N26" s="17">
        <v>2914.68</v>
      </c>
      <c r="O26" s="17">
        <v>0</v>
      </c>
      <c r="P26" s="17">
        <v>10183.32</v>
      </c>
      <c r="R26" s="17">
        <v>140</v>
      </c>
      <c r="S26" s="17">
        <v>26199</v>
      </c>
      <c r="T26" s="17">
        <v>0</v>
      </c>
      <c r="V26" s="17">
        <f t="shared" si="0"/>
        <v>0</v>
      </c>
      <c r="Y26" s="17">
        <v>13098</v>
      </c>
      <c r="Z26" s="17">
        <v>0</v>
      </c>
      <c r="AA26" s="17">
        <v>0</v>
      </c>
      <c r="AB26" s="17">
        <v>26199</v>
      </c>
      <c r="AC26" s="17">
        <v>0</v>
      </c>
      <c r="AD26" s="17">
        <v>0</v>
      </c>
    </row>
    <row r="27" spans="1:32">
      <c r="A27" s="7" t="s">
        <v>100</v>
      </c>
      <c r="D27" s="161" t="s">
        <v>166</v>
      </c>
      <c r="E27" s="7" t="s">
        <v>102</v>
      </c>
      <c r="I27" s="7">
        <v>8</v>
      </c>
      <c r="J27" s="8" t="s">
        <v>119</v>
      </c>
      <c r="L27" s="17">
        <v>6083211</v>
      </c>
      <c r="M27" s="17">
        <v>4070641</v>
      </c>
      <c r="N27" s="17">
        <v>2740988.09</v>
      </c>
      <c r="O27" s="17">
        <v>0</v>
      </c>
      <c r="P27" s="17">
        <v>1329652.9100000001</v>
      </c>
      <c r="R27" s="17">
        <v>1130124</v>
      </c>
      <c r="S27" s="17">
        <v>6083211</v>
      </c>
      <c r="T27" s="17">
        <v>0</v>
      </c>
      <c r="V27" s="17">
        <f t="shared" si="0"/>
        <v>0</v>
      </c>
      <c r="Y27" s="17">
        <v>4070641</v>
      </c>
      <c r="Z27" s="17">
        <v>0</v>
      </c>
      <c r="AA27" s="17">
        <v>0</v>
      </c>
      <c r="AB27" s="17">
        <v>6083211</v>
      </c>
      <c r="AC27" s="17">
        <v>0</v>
      </c>
      <c r="AD27" s="17">
        <v>0</v>
      </c>
    </row>
    <row r="28" spans="1:32">
      <c r="A28" s="7" t="s">
        <v>100</v>
      </c>
      <c r="E28" s="7" t="s">
        <v>120</v>
      </c>
      <c r="I28" s="7">
        <v>9</v>
      </c>
      <c r="J28" s="8" t="s">
        <v>121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R28" s="17">
        <v>0</v>
      </c>
      <c r="S28" s="17">
        <v>0</v>
      </c>
      <c r="T28" s="17">
        <v>0</v>
      </c>
      <c r="V28" s="17">
        <f t="shared" si="0"/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</row>
    <row r="29" spans="1:32">
      <c r="A29" s="7" t="s">
        <v>100</v>
      </c>
      <c r="E29" s="7" t="s">
        <v>122</v>
      </c>
      <c r="I29" s="7">
        <v>10</v>
      </c>
      <c r="J29" s="8" t="s">
        <v>123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R29" s="17">
        <v>0</v>
      </c>
      <c r="S29" s="17">
        <v>0</v>
      </c>
      <c r="T29" s="17">
        <v>0</v>
      </c>
      <c r="V29" s="17">
        <f t="shared" si="0"/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</row>
    <row r="30" spans="1:32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R30" s="17">
        <v>0</v>
      </c>
      <c r="S30" s="17">
        <v>0</v>
      </c>
      <c r="T30" s="17">
        <v>0</v>
      </c>
      <c r="V30" s="17">
        <f t="shared" si="0"/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</row>
    <row r="31" spans="1:32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R31" s="17">
        <v>0</v>
      </c>
      <c r="S31" s="17">
        <v>0</v>
      </c>
      <c r="T31" s="17">
        <v>0</v>
      </c>
      <c r="V31" s="17">
        <f t="shared" si="0"/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</row>
    <row r="33" spans="1:31">
      <c r="J33" s="13"/>
      <c r="K33" s="14"/>
      <c r="L33" s="20">
        <v>7381427</v>
      </c>
      <c r="M33" s="20">
        <v>4719740</v>
      </c>
      <c r="N33" s="20">
        <v>3319263.1399999997</v>
      </c>
      <c r="O33" s="20"/>
      <c r="P33" s="20">
        <v>1400476.86</v>
      </c>
      <c r="Q33" s="18"/>
      <c r="R33" s="20">
        <v>1132849.77</v>
      </c>
      <c r="S33" s="20">
        <v>7122018</v>
      </c>
      <c r="T33" s="20">
        <v>259409</v>
      </c>
      <c r="U33" s="20"/>
      <c r="V33" s="20">
        <f>SUM(V20:V32)</f>
        <v>259409</v>
      </c>
      <c r="W33" s="22"/>
      <c r="X33" s="18"/>
      <c r="Y33" s="20">
        <f t="shared" ref="Y33:AD33" si="1">SUM(Y20:Y32)</f>
        <v>4719740</v>
      </c>
      <c r="Z33" s="20">
        <f t="shared" si="1"/>
        <v>0</v>
      </c>
      <c r="AA33" s="20">
        <f t="shared" si="1"/>
        <v>0</v>
      </c>
      <c r="AB33" s="20">
        <f t="shared" si="1"/>
        <v>7381427</v>
      </c>
      <c r="AC33" s="20">
        <f t="shared" si="1"/>
        <v>0</v>
      </c>
      <c r="AD33" s="20">
        <f t="shared" si="1"/>
        <v>0</v>
      </c>
    </row>
    <row r="35" spans="1:31" ht="14">
      <c r="J35" s="12" t="s">
        <v>127</v>
      </c>
    </row>
    <row r="36" spans="1:31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R36" s="17">
        <v>0</v>
      </c>
      <c r="T36" s="17">
        <v>0</v>
      </c>
      <c r="V36" s="17">
        <f t="shared" ref="V36:V37" si="2">T36-U36</f>
        <v>0</v>
      </c>
      <c r="W36" s="18"/>
      <c r="X36" s="18"/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8"/>
    </row>
    <row r="37" spans="1:31">
      <c r="A37" s="7" t="s">
        <v>100</v>
      </c>
      <c r="E37" s="7" t="s">
        <v>130</v>
      </c>
      <c r="I37" s="7">
        <v>14</v>
      </c>
      <c r="J37" s="8" t="s">
        <v>131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R37" s="17">
        <v>0</v>
      </c>
      <c r="T37" s="17">
        <v>0</v>
      </c>
      <c r="V37" s="17">
        <f t="shared" si="2"/>
        <v>0</v>
      </c>
      <c r="W37" s="18"/>
      <c r="X37" s="18"/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8"/>
    </row>
    <row r="38" spans="1:31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8"/>
    </row>
    <row r="39" spans="1:31">
      <c r="J39" s="13"/>
      <c r="K39" s="14"/>
      <c r="L39" s="20">
        <v>0</v>
      </c>
      <c r="M39" s="20">
        <v>0</v>
      </c>
      <c r="N39" s="20">
        <v>0</v>
      </c>
      <c r="O39" s="20"/>
      <c r="P39" s="20">
        <v>0</v>
      </c>
      <c r="Q39" s="18"/>
      <c r="R39" s="20">
        <v>0</v>
      </c>
      <c r="S39" s="20">
        <v>0</v>
      </c>
      <c r="T39" s="20">
        <v>0</v>
      </c>
      <c r="U39" s="20"/>
      <c r="V39" s="20">
        <f t="shared" ref="V39" si="3">SUM(V36:V37)</f>
        <v>0</v>
      </c>
      <c r="W39" s="22"/>
      <c r="X39" s="18"/>
      <c r="Y39" s="20">
        <f t="shared" ref="Y39:AD39" si="4">SUM(Y36:Y37)</f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 t="shared" si="4"/>
        <v>0</v>
      </c>
      <c r="AE39" s="8"/>
    </row>
    <row r="40" spans="1:31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8"/>
    </row>
    <row r="41" spans="1:31" ht="14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8"/>
    </row>
    <row r="42" spans="1:31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R42" s="17">
        <v>0</v>
      </c>
      <c r="T42" s="17">
        <v>0</v>
      </c>
      <c r="V42" s="17">
        <f t="shared" ref="V42:V43" si="5">T42-U42</f>
        <v>0</v>
      </c>
      <c r="W42" s="18"/>
      <c r="X42" s="18"/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8"/>
    </row>
    <row r="43" spans="1:31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L43" s="17">
        <v>-2534358</v>
      </c>
      <c r="M43" s="17">
        <v>-2010180</v>
      </c>
      <c r="N43" s="17">
        <v>-1105254.67</v>
      </c>
      <c r="O43" s="17">
        <v>0</v>
      </c>
      <c r="P43" s="17">
        <v>-904925.33000000007</v>
      </c>
      <c r="R43" s="17">
        <v>0</v>
      </c>
      <c r="S43" s="17">
        <v>-2534358</v>
      </c>
      <c r="T43" s="17">
        <v>0</v>
      </c>
      <c r="V43" s="17">
        <f t="shared" si="5"/>
        <v>0</v>
      </c>
      <c r="W43" s="18"/>
      <c r="X43" s="18"/>
      <c r="Y43" s="18">
        <v>-2010180</v>
      </c>
      <c r="Z43" s="18">
        <v>0</v>
      </c>
      <c r="AA43" s="18">
        <v>0</v>
      </c>
      <c r="AB43" s="18">
        <v>-2534358</v>
      </c>
      <c r="AC43" s="18">
        <v>0</v>
      </c>
      <c r="AD43" s="18">
        <v>0</v>
      </c>
      <c r="AE43" s="8"/>
    </row>
    <row r="44" spans="1:31"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8"/>
    </row>
    <row r="45" spans="1:31">
      <c r="J45" s="13"/>
      <c r="K45" s="14"/>
      <c r="L45" s="20">
        <v>-2534358</v>
      </c>
      <c r="M45" s="20">
        <v>-2010180</v>
      </c>
      <c r="N45" s="20">
        <v>-1105254.67</v>
      </c>
      <c r="O45" s="20"/>
      <c r="P45" s="20">
        <v>-904925.33000000007</v>
      </c>
      <c r="Q45" s="18"/>
      <c r="R45" s="20">
        <v>0</v>
      </c>
      <c r="S45" s="20">
        <v>-2534358</v>
      </c>
      <c r="T45" s="20">
        <v>0</v>
      </c>
      <c r="U45" s="20"/>
      <c r="V45" s="20">
        <f t="shared" ref="V45" si="6">SUM(V42:V44)</f>
        <v>0</v>
      </c>
      <c r="W45" s="22"/>
      <c r="X45" s="18"/>
      <c r="Y45" s="20">
        <f>SUM(Y42:Y44)</f>
        <v>-2010180</v>
      </c>
      <c r="Z45" s="20">
        <f t="shared" ref="Z45:AD45" si="7">SUM(Z42:Z44)</f>
        <v>0</v>
      </c>
      <c r="AA45" s="20">
        <f t="shared" si="7"/>
        <v>0</v>
      </c>
      <c r="AB45" s="20">
        <f t="shared" si="7"/>
        <v>-2534358</v>
      </c>
      <c r="AC45" s="20">
        <f t="shared" si="7"/>
        <v>0</v>
      </c>
      <c r="AD45" s="20">
        <f t="shared" si="7"/>
        <v>0</v>
      </c>
      <c r="AE45" s="8"/>
    </row>
    <row r="46" spans="1:31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8"/>
    </row>
    <row r="47" spans="1:31">
      <c r="I47" s="7">
        <v>17</v>
      </c>
      <c r="J47" s="27" t="s">
        <v>136</v>
      </c>
      <c r="K47" s="28"/>
      <c r="L47" s="26">
        <v>4847069</v>
      </c>
      <c r="M47" s="26">
        <v>2709560</v>
      </c>
      <c r="N47" s="26">
        <v>2214008.4699999997</v>
      </c>
      <c r="O47" s="26"/>
      <c r="P47" s="26">
        <v>495551.53</v>
      </c>
      <c r="Q47" s="18"/>
      <c r="R47" s="26">
        <v>1132849.77</v>
      </c>
      <c r="S47" s="26">
        <v>4587660</v>
      </c>
      <c r="T47" s="26">
        <v>259409</v>
      </c>
      <c r="U47" s="26"/>
      <c r="V47" s="26">
        <f t="shared" ref="V47" si="8">V45+V39+V33</f>
        <v>259409</v>
      </c>
      <c r="W47" s="26"/>
      <c r="X47" s="18"/>
      <c r="Y47" s="26">
        <f t="shared" ref="Y47:AD47" si="9">Y45+Y39+Y33</f>
        <v>2709560</v>
      </c>
      <c r="Z47" s="26">
        <f t="shared" si="9"/>
        <v>0</v>
      </c>
      <c r="AA47" s="26">
        <f t="shared" si="9"/>
        <v>0</v>
      </c>
      <c r="AB47" s="26">
        <f t="shared" si="9"/>
        <v>4847069</v>
      </c>
      <c r="AC47" s="26">
        <f t="shared" si="9"/>
        <v>0</v>
      </c>
      <c r="AD47" s="26">
        <f t="shared" si="9"/>
        <v>0</v>
      </c>
      <c r="AE47" s="8"/>
    </row>
    <row r="48" spans="1:31"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8"/>
    </row>
    <row r="49" spans="1:31" ht="14">
      <c r="J49" s="12" t="s">
        <v>137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8"/>
    </row>
    <row r="50" spans="1:31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R50" s="17">
        <v>0</v>
      </c>
      <c r="T50" s="17">
        <v>0</v>
      </c>
      <c r="V50" s="17">
        <f t="shared" ref="V50:V51" si="10">T50-U50</f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</row>
    <row r="51" spans="1:31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R51" s="17">
        <v>0</v>
      </c>
      <c r="T51" s="17">
        <v>0</v>
      </c>
      <c r="V51" s="17">
        <f t="shared" si="10"/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</row>
    <row r="53" spans="1:31" s="8" customFormat="1">
      <c r="J53" s="13" t="s">
        <v>142</v>
      </c>
      <c r="K53" s="14"/>
      <c r="L53" s="20">
        <v>0</v>
      </c>
      <c r="M53" s="20">
        <v>0</v>
      </c>
      <c r="N53" s="20">
        <v>0</v>
      </c>
      <c r="O53" s="20"/>
      <c r="P53" s="20">
        <v>0</v>
      </c>
      <c r="Q53" s="18"/>
      <c r="R53" s="20">
        <v>0</v>
      </c>
      <c r="S53" s="20">
        <v>0</v>
      </c>
      <c r="T53" s="20">
        <v>0</v>
      </c>
      <c r="U53" s="20"/>
      <c r="V53" s="20">
        <f>SUM(V50:V52)</f>
        <v>0</v>
      </c>
      <c r="W53" s="22"/>
      <c r="X53" s="18"/>
      <c r="Y53" s="20">
        <f t="shared" ref="Y53:AD53" si="11">SUM(Y50:Y52)</f>
        <v>0</v>
      </c>
      <c r="Z53" s="20">
        <f t="shared" si="11"/>
        <v>0</v>
      </c>
      <c r="AA53" s="20">
        <f t="shared" si="11"/>
        <v>0</v>
      </c>
      <c r="AB53" s="20">
        <f t="shared" si="11"/>
        <v>0</v>
      </c>
      <c r="AC53" s="20">
        <f t="shared" si="11"/>
        <v>0</v>
      </c>
      <c r="AD53" s="20">
        <f t="shared" si="11"/>
        <v>0</v>
      </c>
      <c r="AE53" s="7"/>
    </row>
    <row r="54" spans="1:31" s="8" customFormat="1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30"/>
      <c r="X54" s="18"/>
      <c r="Y54" s="18"/>
      <c r="Z54" s="18"/>
      <c r="AA54" s="18"/>
      <c r="AB54" s="18"/>
      <c r="AC54" s="18"/>
      <c r="AD54" s="18"/>
      <c r="AE54" s="7"/>
    </row>
    <row r="55" spans="1:31" s="8" customFormat="1">
      <c r="I55" s="7">
        <v>20</v>
      </c>
      <c r="J55" s="27" t="s">
        <v>143</v>
      </c>
      <c r="K55" s="28"/>
      <c r="L55" s="26">
        <v>4847069</v>
      </c>
      <c r="M55" s="26">
        <v>2709560</v>
      </c>
      <c r="N55" s="26">
        <v>2214008.4699999997</v>
      </c>
      <c r="O55" s="26"/>
      <c r="P55" s="26">
        <v>495551.53</v>
      </c>
      <c r="Q55" s="18"/>
      <c r="R55" s="26">
        <v>1132849.77</v>
      </c>
      <c r="S55" s="26">
        <v>4587660</v>
      </c>
      <c r="T55" s="26">
        <v>259409</v>
      </c>
      <c r="U55" s="26"/>
      <c r="V55" s="26">
        <f>V47+V53</f>
        <v>259409</v>
      </c>
      <c r="W55" s="26"/>
      <c r="X55" s="18"/>
      <c r="Y55" s="26">
        <f t="shared" ref="Y55:AD55" si="12">Y47+Y53</f>
        <v>2709560</v>
      </c>
      <c r="Z55" s="26">
        <f t="shared" si="12"/>
        <v>0</v>
      </c>
      <c r="AA55" s="26">
        <f t="shared" si="12"/>
        <v>0</v>
      </c>
      <c r="AB55" s="26">
        <f t="shared" si="12"/>
        <v>4847069</v>
      </c>
      <c r="AC55" s="26">
        <f t="shared" si="12"/>
        <v>0</v>
      </c>
      <c r="AD55" s="26">
        <f t="shared" si="12"/>
        <v>0</v>
      </c>
      <c r="AE55" s="7"/>
    </row>
    <row r="57" spans="1:31">
      <c r="I57" s="7">
        <v>21</v>
      </c>
      <c r="J57" s="8" t="s">
        <v>144</v>
      </c>
    </row>
    <row r="59" spans="1:31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R59" s="17">
        <v>0</v>
      </c>
      <c r="T59" s="17">
        <v>0</v>
      </c>
      <c r="V59" s="17">
        <f t="shared" ref="V59:V65" si="13">T59-U59</f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0</v>
      </c>
      <c r="AD59" s="17">
        <v>0</v>
      </c>
    </row>
    <row r="60" spans="1:31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R60" s="17">
        <v>0</v>
      </c>
      <c r="T60" s="17">
        <v>0</v>
      </c>
      <c r="V60" s="17">
        <f t="shared" si="13"/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</row>
    <row r="61" spans="1:31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R61" s="17">
        <v>0</v>
      </c>
      <c r="T61" s="17">
        <v>0</v>
      </c>
      <c r="V61" s="17">
        <f t="shared" si="13"/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</row>
    <row r="62" spans="1:31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L62" s="17">
        <v>-4847069</v>
      </c>
      <c r="M62" s="17">
        <v>-1211767.25</v>
      </c>
      <c r="N62" s="17">
        <v>0</v>
      </c>
      <c r="O62" s="17">
        <v>0</v>
      </c>
      <c r="P62" s="17">
        <v>-1211767.25</v>
      </c>
      <c r="R62" s="17">
        <v>0</v>
      </c>
      <c r="S62" s="17">
        <v>-4847069</v>
      </c>
      <c r="T62" s="17">
        <v>0</v>
      </c>
      <c r="V62" s="17">
        <f t="shared" si="13"/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</row>
    <row r="63" spans="1:31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R63" s="17">
        <v>0</v>
      </c>
      <c r="T63" s="17">
        <v>0</v>
      </c>
      <c r="V63" s="17">
        <f t="shared" si="13"/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  <c r="AD63" s="17">
        <v>0</v>
      </c>
    </row>
    <row r="64" spans="1:31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R64" s="17">
        <v>0</v>
      </c>
      <c r="T64" s="17">
        <v>0</v>
      </c>
      <c r="V64" s="17">
        <f t="shared" si="13"/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  <c r="AD64" s="17">
        <v>0</v>
      </c>
    </row>
    <row r="65" spans="1:37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R65" s="17">
        <v>0</v>
      </c>
      <c r="T65" s="17">
        <v>0</v>
      </c>
      <c r="V65" s="17">
        <f t="shared" si="13"/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  <c r="AD65" s="17">
        <v>0</v>
      </c>
    </row>
    <row r="67" spans="1:37" s="8" customFormat="1">
      <c r="J67" s="13" t="s">
        <v>154</v>
      </c>
      <c r="K67" s="14"/>
      <c r="L67" s="20">
        <v>-4847069</v>
      </c>
      <c r="M67" s="20">
        <v>-1211767.25</v>
      </c>
      <c r="N67" s="20">
        <v>0</v>
      </c>
      <c r="O67" s="20"/>
      <c r="P67" s="20">
        <v>-1211767.25</v>
      </c>
      <c r="Q67" s="20"/>
      <c r="R67" s="20">
        <v>0</v>
      </c>
      <c r="S67" s="20">
        <v>-4847069</v>
      </c>
      <c r="T67" s="20">
        <v>0</v>
      </c>
      <c r="U67" s="20"/>
      <c r="V67" s="20">
        <f t="shared" ref="V67" si="14">SUM(V59:V66)</f>
        <v>0</v>
      </c>
      <c r="W67" s="20">
        <f t="shared" ref="W67" si="15">SUM(W59:W66)</f>
        <v>0</v>
      </c>
      <c r="X67" s="20"/>
      <c r="Y67" s="20">
        <f t="shared" ref="Y67:AD67" si="16">SUM(Y59:Y66)</f>
        <v>0</v>
      </c>
      <c r="Z67" s="20">
        <f t="shared" si="16"/>
        <v>0</v>
      </c>
      <c r="AA67" s="20">
        <f t="shared" si="16"/>
        <v>0</v>
      </c>
      <c r="AB67" s="20">
        <f t="shared" si="16"/>
        <v>0</v>
      </c>
      <c r="AC67" s="20">
        <f t="shared" si="16"/>
        <v>0</v>
      </c>
      <c r="AD67" s="20">
        <f t="shared" si="16"/>
        <v>0</v>
      </c>
      <c r="AE67" s="7"/>
    </row>
    <row r="68" spans="1:37">
      <c r="AB68" s="17">
        <v>0</v>
      </c>
    </row>
    <row r="69" spans="1:37" ht="15.5">
      <c r="J69" s="23" t="s">
        <v>155</v>
      </c>
      <c r="K69" s="24"/>
      <c r="L69" s="25">
        <v>0</v>
      </c>
      <c r="M69" s="25">
        <v>1497792.75</v>
      </c>
      <c r="N69" s="25">
        <v>2214008.4699999997</v>
      </c>
      <c r="O69" s="25"/>
      <c r="P69" s="25">
        <v>-716215.72</v>
      </c>
      <c r="Q69" s="25"/>
      <c r="R69" s="25">
        <v>1132849.77</v>
      </c>
      <c r="S69" s="25">
        <v>-259409</v>
      </c>
      <c r="T69" s="25">
        <v>259409</v>
      </c>
      <c r="U69" s="25"/>
      <c r="V69" s="25">
        <f t="shared" ref="V69" si="17">V67+V55</f>
        <v>259409</v>
      </c>
      <c r="W69" s="25"/>
      <c r="X69" s="25"/>
      <c r="Y69" s="25">
        <f t="shared" ref="Y69:AD69" si="18">Y67+Y55</f>
        <v>2709560</v>
      </c>
      <c r="Z69" s="25">
        <f t="shared" si="18"/>
        <v>0</v>
      </c>
      <c r="AA69" s="25">
        <f t="shared" si="18"/>
        <v>0</v>
      </c>
      <c r="AB69" s="25">
        <f t="shared" si="18"/>
        <v>4847069</v>
      </c>
      <c r="AC69" s="25">
        <f t="shared" si="18"/>
        <v>0</v>
      </c>
      <c r="AD69" s="25">
        <f t="shared" si="18"/>
        <v>0</v>
      </c>
    </row>
    <row r="70" spans="1:37">
      <c r="AH70" s="153"/>
      <c r="AJ70" s="153"/>
      <c r="AK70" s="153"/>
    </row>
    <row r="71" spans="1:37" ht="14.5">
      <c r="N71" s="31"/>
      <c r="AH71" s="153"/>
      <c r="AI71" s="153"/>
      <c r="AK71" s="153"/>
    </row>
    <row r="73" spans="1:37">
      <c r="A73" s="7" t="s">
        <v>100</v>
      </c>
      <c r="D73" s="179">
        <v>10314</v>
      </c>
      <c r="E73" s="7" t="s">
        <v>102</v>
      </c>
      <c r="I73" s="7">
        <v>1</v>
      </c>
      <c r="J73" s="8" t="s">
        <v>104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R73" s="17">
        <v>0</v>
      </c>
      <c r="T73" s="17">
        <v>0</v>
      </c>
      <c r="V73" s="17">
        <f>T73-U73</f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  <c r="AD73" s="17">
        <v>0</v>
      </c>
    </row>
  </sheetData>
  <pageMargins left="0.25" right="0.25" top="0.75" bottom="0.75" header="0.3" footer="0.3"/>
  <pageSetup paperSize="8" scale="93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8"/>
  <sheetViews>
    <sheetView showGridLines="0" tabSelected="1" topLeftCell="B1" zoomScale="77" zoomScaleNormal="77" workbookViewId="0">
      <selection activeCell="I2" sqref="I2"/>
    </sheetView>
  </sheetViews>
  <sheetFormatPr defaultRowHeight="14.5"/>
  <cols>
    <col min="1" max="1" width="9.36328125" hidden="1" customWidth="1"/>
    <col min="2" max="2" width="17.36328125" customWidth="1"/>
    <col min="7" max="7" width="11.54296875" customWidth="1"/>
    <col min="8" max="8" width="14.6328125" customWidth="1"/>
  </cols>
  <sheetData>
    <row r="1" spans="2:15">
      <c r="B1" s="36" t="s">
        <v>167</v>
      </c>
    </row>
    <row r="2" spans="2:15">
      <c r="B2" s="165"/>
    </row>
    <row r="3" spans="2:15">
      <c r="B3" s="36" t="s">
        <v>168</v>
      </c>
      <c r="O3" s="36"/>
    </row>
    <row r="4" spans="2:15">
      <c r="B4" s="165"/>
    </row>
    <row r="5" spans="2:15">
      <c r="B5" s="165"/>
    </row>
    <row r="6" spans="2:15">
      <c r="B6" s="165"/>
    </row>
    <row r="7" spans="2:15">
      <c r="B7" s="165"/>
    </row>
    <row r="8" spans="2:15">
      <c r="B8" s="165"/>
    </row>
    <row r="9" spans="2:15">
      <c r="B9" s="165"/>
    </row>
    <row r="10" spans="2:15">
      <c r="B10" s="165"/>
    </row>
    <row r="11" spans="2:15">
      <c r="B11" s="165"/>
    </row>
    <row r="12" spans="2:15">
      <c r="B12" s="165"/>
    </row>
    <row r="13" spans="2:15">
      <c r="B13" s="165"/>
    </row>
    <row r="22" spans="15:16" ht="26">
      <c r="O22" s="177"/>
      <c r="P22" s="178"/>
    </row>
    <row r="23" spans="15:16">
      <c r="P23" s="178"/>
    </row>
    <row r="24" spans="15:16">
      <c r="P24" s="165"/>
    </row>
    <row r="25" spans="15:16">
      <c r="P25" s="165"/>
    </row>
    <row r="26" spans="15:16">
      <c r="P26" s="165"/>
    </row>
    <row r="33" spans="2:8">
      <c r="B33" s="157" t="s">
        <v>169</v>
      </c>
      <c r="C33" s="158"/>
      <c r="D33" s="158"/>
      <c r="E33" s="158"/>
      <c r="F33" s="158"/>
      <c r="G33" s="158"/>
      <c r="H33" s="158"/>
    </row>
    <row r="34" spans="2:8">
      <c r="B34" s="162" t="s">
        <v>170</v>
      </c>
      <c r="C34" s="158"/>
      <c r="D34" s="158"/>
      <c r="E34" s="158"/>
      <c r="F34" s="158"/>
      <c r="G34" s="158"/>
      <c r="H34" s="158"/>
    </row>
    <row r="35" spans="2:8">
      <c r="B35" s="159"/>
      <c r="C35" s="158"/>
      <c r="D35" s="158"/>
      <c r="E35" s="158"/>
      <c r="F35" s="158"/>
      <c r="G35" s="158"/>
      <c r="H35" s="158"/>
    </row>
    <row r="37" spans="2:8">
      <c r="B37" s="237"/>
      <c r="C37" s="237"/>
      <c r="D37" s="237"/>
      <c r="E37" s="237"/>
      <c r="F37" s="237"/>
      <c r="G37" s="237"/>
      <c r="H37" s="237"/>
    </row>
    <row r="38" spans="2:8" ht="23.4" customHeight="1">
      <c r="B38" s="237"/>
      <c r="C38" s="237"/>
      <c r="D38" s="237"/>
      <c r="E38" s="237"/>
      <c r="F38" s="237"/>
      <c r="G38" s="237"/>
      <c r="H38" s="237"/>
    </row>
  </sheetData>
  <pageMargins left="0.25" right="0.25" top="0.75" bottom="0.75" header="0.3" footer="0.3"/>
  <pageSetup paperSize="8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E4E70-EB90-40AF-9280-57814E32EBD3}">
  <sheetPr>
    <pageSetUpPr autoPageBreaks="0" fitToPage="1"/>
  </sheetPr>
  <dimension ref="A1:U59"/>
  <sheetViews>
    <sheetView showZeros="0" tabSelected="1" topLeftCell="E1" zoomScaleNormal="100" workbookViewId="0">
      <selection activeCell="I2" sqref="I2"/>
    </sheetView>
  </sheetViews>
  <sheetFormatPr defaultColWidth="9.36328125" defaultRowHeight="14.5"/>
  <cols>
    <col min="1" max="1" width="15.6328125" style="347" customWidth="1"/>
    <col min="2" max="2" width="13.54296875" style="347" customWidth="1"/>
    <col min="3" max="3" width="11.36328125" style="347" customWidth="1"/>
    <col min="4" max="4" width="14.6328125" style="347" customWidth="1"/>
    <col min="5" max="10" width="13.453125" style="347" customWidth="1"/>
    <col min="11" max="11" width="4.6328125" style="347" customWidth="1"/>
    <col min="12" max="12" width="15" style="347" customWidth="1"/>
    <col min="13" max="13" width="13.36328125" style="347" customWidth="1"/>
    <col min="14" max="14" width="14" style="347" customWidth="1"/>
    <col min="15" max="15" width="12.36328125" style="347" customWidth="1"/>
    <col min="16" max="16" width="12.36328125" style="347" bestFit="1" customWidth="1"/>
    <col min="17" max="17" width="15.36328125" style="347" customWidth="1"/>
    <col min="18" max="18" width="4.54296875" style="347" bestFit="1" customWidth="1"/>
    <col min="19" max="19" width="13.36328125" style="347" bestFit="1" customWidth="1"/>
    <col min="20" max="20" width="9.6328125" style="347" bestFit="1" customWidth="1"/>
    <col min="21" max="21" width="10.36328125" style="347" bestFit="1" customWidth="1"/>
    <col min="22" max="22" width="4" style="347" bestFit="1" customWidth="1"/>
    <col min="23" max="16384" width="9.36328125" style="347"/>
  </cols>
  <sheetData>
    <row r="1" spans="1:18">
      <c r="A1" s="373" t="s">
        <v>171</v>
      </c>
      <c r="B1" s="374"/>
      <c r="C1" s="374"/>
      <c r="D1" s="374"/>
      <c r="E1" s="374"/>
      <c r="F1" s="374"/>
      <c r="G1" s="374"/>
      <c r="H1" s="374"/>
      <c r="I1" s="374"/>
      <c r="J1" s="374"/>
      <c r="K1" s="184"/>
      <c r="L1" s="184"/>
      <c r="M1" s="184"/>
      <c r="N1" s="184"/>
      <c r="O1" s="184"/>
      <c r="P1" s="184"/>
      <c r="Q1" s="184"/>
    </row>
    <row r="3" spans="1:18">
      <c r="A3" s="375" t="s">
        <v>172</v>
      </c>
      <c r="B3" s="376"/>
      <c r="C3" s="376"/>
      <c r="D3" s="376"/>
      <c r="E3" s="376"/>
      <c r="F3" s="348"/>
      <c r="G3" s="348"/>
      <c r="H3" s="348"/>
      <c r="I3" s="348"/>
      <c r="J3" s="348"/>
      <c r="K3" s="184"/>
      <c r="L3" s="184"/>
      <c r="M3" s="184"/>
      <c r="N3" s="184"/>
      <c r="O3" s="184"/>
      <c r="P3" s="184"/>
      <c r="Q3" s="184"/>
    </row>
    <row r="4" spans="1:18">
      <c r="B4" s="181" t="s">
        <v>173</v>
      </c>
      <c r="C4" s="181" t="s">
        <v>173</v>
      </c>
      <c r="D4" s="181" t="s">
        <v>173</v>
      </c>
      <c r="E4" s="181" t="s">
        <v>173</v>
      </c>
      <c r="F4" s="181" t="s">
        <v>173</v>
      </c>
      <c r="G4" s="181" t="s">
        <v>173</v>
      </c>
      <c r="H4" s="181" t="s">
        <v>173</v>
      </c>
      <c r="I4" s="181" t="s">
        <v>174</v>
      </c>
      <c r="J4" s="181"/>
    </row>
    <row r="5" spans="1:18">
      <c r="A5" s="181" t="s">
        <v>175</v>
      </c>
      <c r="B5" s="181" t="s">
        <v>176</v>
      </c>
      <c r="C5" s="181" t="s">
        <v>177</v>
      </c>
      <c r="D5" s="181" t="s">
        <v>177</v>
      </c>
      <c r="E5" s="181" t="s">
        <v>177</v>
      </c>
      <c r="F5" s="181" t="s">
        <v>177</v>
      </c>
      <c r="G5" s="181" t="s">
        <v>177</v>
      </c>
      <c r="H5" s="181" t="s">
        <v>177</v>
      </c>
      <c r="I5" s="181" t="s">
        <v>178</v>
      </c>
      <c r="J5" s="181"/>
      <c r="K5" s="184"/>
      <c r="L5" s="184"/>
      <c r="M5" s="184"/>
      <c r="N5" s="78"/>
      <c r="O5" s="78"/>
      <c r="P5" s="79"/>
      <c r="Q5" s="79"/>
      <c r="R5" s="79"/>
    </row>
    <row r="6" spans="1:18">
      <c r="A6" s="184"/>
      <c r="B6" s="181" t="s">
        <v>179</v>
      </c>
      <c r="C6" s="181" t="s">
        <v>180</v>
      </c>
      <c r="D6" s="181" t="s">
        <v>181</v>
      </c>
      <c r="E6" s="181" t="s">
        <v>182</v>
      </c>
      <c r="F6" s="181" t="s">
        <v>183</v>
      </c>
      <c r="G6" s="181" t="s">
        <v>184</v>
      </c>
      <c r="H6" s="181" t="s">
        <v>185</v>
      </c>
      <c r="I6" s="181" t="s">
        <v>185</v>
      </c>
      <c r="J6" s="181"/>
      <c r="K6" s="184"/>
      <c r="L6" s="184"/>
      <c r="M6" s="184"/>
    </row>
    <row r="7" spans="1:18">
      <c r="A7" s="185" t="s">
        <v>186</v>
      </c>
      <c r="B7" s="304">
        <v>263112.55999999994</v>
      </c>
      <c r="C7" s="304">
        <v>846665.56</v>
      </c>
      <c r="D7" s="304">
        <v>376298.36</v>
      </c>
      <c r="E7" s="304">
        <v>711269.11</v>
      </c>
      <c r="F7" s="304">
        <v>462999.35000000009</v>
      </c>
      <c r="G7" s="304">
        <v>223678.98</v>
      </c>
      <c r="H7" s="304">
        <v>659962.43999999983</v>
      </c>
      <c r="I7" s="304">
        <v>40</v>
      </c>
      <c r="J7" s="304"/>
      <c r="K7" s="184"/>
      <c r="L7" s="184"/>
      <c r="M7" s="184"/>
    </row>
    <row r="8" spans="1:18">
      <c r="A8" s="186" t="s">
        <v>187</v>
      </c>
      <c r="B8" s="304">
        <v>7540.1</v>
      </c>
      <c r="C8" s="304">
        <v>101213.69000000003</v>
      </c>
      <c r="D8" s="304">
        <v>330197.18999999994</v>
      </c>
      <c r="E8" s="304">
        <v>220439.21</v>
      </c>
      <c r="F8" s="304">
        <v>575472.19999999995</v>
      </c>
      <c r="G8" s="304">
        <v>102019.57</v>
      </c>
      <c r="H8" s="304">
        <v>68638.570000000007</v>
      </c>
      <c r="I8" s="304">
        <v>12</v>
      </c>
      <c r="J8" s="304"/>
      <c r="L8" s="184"/>
      <c r="M8" s="184"/>
    </row>
    <row r="9" spans="1:18">
      <c r="A9" s="187" t="s">
        <v>188</v>
      </c>
      <c r="B9" s="304">
        <v>6868.82</v>
      </c>
      <c r="C9" s="304">
        <v>10872.770000000002</v>
      </c>
      <c r="D9" s="304">
        <v>88127.920000000013</v>
      </c>
      <c r="E9" s="304">
        <v>269065.48</v>
      </c>
      <c r="F9" s="304">
        <v>119471.42</v>
      </c>
      <c r="G9" s="304">
        <v>73387.14</v>
      </c>
      <c r="H9" s="304">
        <v>65875.45</v>
      </c>
      <c r="I9" s="304">
        <v>7</v>
      </c>
      <c r="J9" s="304"/>
      <c r="K9" s="184"/>
      <c r="L9" s="184"/>
      <c r="M9" s="184"/>
    </row>
    <row r="10" spans="1:18">
      <c r="A10" s="188" t="s">
        <v>189</v>
      </c>
      <c r="B10" s="304">
        <v>3150.69</v>
      </c>
      <c r="C10" s="304">
        <v>6186.84</v>
      </c>
      <c r="D10" s="304">
        <v>9043.1200000000008</v>
      </c>
      <c r="E10" s="304">
        <v>12581.210000000001</v>
      </c>
      <c r="F10" s="304">
        <v>37837.990000000005</v>
      </c>
      <c r="G10" s="304">
        <v>64375.349999999991</v>
      </c>
      <c r="H10" s="304">
        <v>49187.76</v>
      </c>
      <c r="I10" s="304">
        <v>8</v>
      </c>
      <c r="J10" s="304"/>
      <c r="K10" s="184"/>
      <c r="L10" s="184"/>
      <c r="M10" s="184"/>
    </row>
    <row r="11" spans="1:18">
      <c r="A11" s="189" t="s">
        <v>190</v>
      </c>
      <c r="B11" s="304">
        <v>28391.43</v>
      </c>
      <c r="C11" s="304">
        <v>25594.03</v>
      </c>
      <c r="D11" s="304">
        <v>26407.379999999994</v>
      </c>
      <c r="E11" s="304">
        <v>29175.679999999993</v>
      </c>
      <c r="F11" s="304">
        <v>9461.6200000000008</v>
      </c>
      <c r="G11" s="304">
        <v>10019.51</v>
      </c>
      <c r="H11" s="304">
        <v>14631.900000000001</v>
      </c>
      <c r="I11" s="304">
        <v>17</v>
      </c>
      <c r="J11" s="304"/>
      <c r="K11" s="184"/>
      <c r="L11" s="184"/>
      <c r="M11" s="184"/>
    </row>
    <row r="12" spans="1:18">
      <c r="A12" s="190" t="s">
        <v>191</v>
      </c>
      <c r="B12" s="304">
        <v>30398.639999999999</v>
      </c>
      <c r="C12" s="304">
        <v>32764.04</v>
      </c>
      <c r="D12" s="304">
        <v>32868.44</v>
      </c>
      <c r="E12" s="304">
        <v>35268.44</v>
      </c>
      <c r="F12" s="304">
        <v>35268.44</v>
      </c>
      <c r="G12" s="304">
        <v>38293.22</v>
      </c>
      <c r="H12" s="304">
        <v>35489.22</v>
      </c>
      <c r="I12" s="304">
        <v>40</v>
      </c>
      <c r="J12" s="304"/>
      <c r="K12" s="184"/>
      <c r="L12" s="184"/>
      <c r="M12" s="184"/>
      <c r="O12" s="305"/>
    </row>
    <row r="13" spans="1:18" ht="15" thickBot="1">
      <c r="A13" s="184"/>
      <c r="B13" s="182">
        <v>339462.23999999993</v>
      </c>
      <c r="C13" s="182">
        <v>1023296.9300000002</v>
      </c>
      <c r="D13" s="182">
        <v>862942.40999999992</v>
      </c>
      <c r="E13" s="182">
        <v>1277799.1299999997</v>
      </c>
      <c r="F13" s="182">
        <v>1240511.02</v>
      </c>
      <c r="G13" s="182">
        <v>511773.77</v>
      </c>
      <c r="H13" s="182">
        <v>893785.33999999973</v>
      </c>
      <c r="I13" s="182">
        <v>124</v>
      </c>
      <c r="J13" s="306"/>
      <c r="K13" s="184"/>
      <c r="L13" s="184"/>
      <c r="M13" s="184"/>
      <c r="N13" s="184"/>
      <c r="O13" s="184"/>
    </row>
    <row r="14" spans="1:18" ht="15" thickTop="1">
      <c r="A14" s="192"/>
      <c r="B14" s="192"/>
      <c r="C14" s="192"/>
      <c r="D14" s="25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</row>
    <row r="15" spans="1:18">
      <c r="A15" s="307"/>
      <c r="B15" s="307"/>
      <c r="C15" s="307"/>
      <c r="D15" s="254"/>
    </row>
    <row r="16" spans="1:18">
      <c r="A16" s="349" t="str">
        <f>"Top 5 Debtors: "&amp;MID(A1,28,30)</f>
        <v>Top 5 Debtors: 29th Sept 2023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377" t="s">
        <v>192</v>
      </c>
      <c r="M16" s="376"/>
      <c r="N16" s="376"/>
      <c r="O16" s="376"/>
      <c r="P16" s="376"/>
      <c r="Q16" s="376"/>
    </row>
    <row r="17" spans="1:21" s="308" customFormat="1" ht="26">
      <c r="A17" s="193" t="s">
        <v>193</v>
      </c>
      <c r="D17" s="194" t="s">
        <v>194</v>
      </c>
      <c r="E17" s="194" t="s">
        <v>195</v>
      </c>
      <c r="F17" s="194" t="s">
        <v>196</v>
      </c>
      <c r="G17" s="194" t="s">
        <v>197</v>
      </c>
      <c r="H17" s="194"/>
      <c r="I17" s="194"/>
      <c r="J17" s="194"/>
      <c r="L17" s="309" t="s">
        <v>186</v>
      </c>
      <c r="M17" s="195" t="s">
        <v>187</v>
      </c>
      <c r="N17" s="195" t="s">
        <v>188</v>
      </c>
      <c r="O17" s="195" t="s">
        <v>189</v>
      </c>
      <c r="P17" s="195" t="s">
        <v>190</v>
      </c>
      <c r="Q17" s="195" t="s">
        <v>191</v>
      </c>
    </row>
    <row r="18" spans="1:21">
      <c r="A18" s="155" t="str">
        <f>'[8]Debtor Pivot CurPer 2023-24'!A5</f>
        <v>PCC for South Wales</v>
      </c>
      <c r="B18" s="305"/>
      <c r="C18" s="305"/>
      <c r="D18" s="256">
        <v>587040.62</v>
      </c>
      <c r="E18" s="256">
        <v>4</v>
      </c>
      <c r="F18" s="310">
        <v>0.65680269492896393</v>
      </c>
      <c r="G18" s="310">
        <v>3.2520325203252036E-2</v>
      </c>
      <c r="H18" s="310"/>
      <c r="I18" s="310"/>
      <c r="J18" s="310"/>
      <c r="L18" s="255">
        <v>587040.62</v>
      </c>
      <c r="M18" s="255">
        <v>0</v>
      </c>
      <c r="N18" s="255">
        <v>0</v>
      </c>
      <c r="O18" s="255">
        <v>0</v>
      </c>
      <c r="P18" s="255">
        <v>0</v>
      </c>
      <c r="Q18" s="255">
        <v>0</v>
      </c>
      <c r="R18" s="196"/>
      <c r="U18" s="311"/>
    </row>
    <row r="19" spans="1:21">
      <c r="A19" s="155" t="str">
        <f>'[8]Debtor Pivot CurPer 2023-24'!A6</f>
        <v>PCC for North Wales</v>
      </c>
      <c r="B19" s="305"/>
      <c r="C19" s="305"/>
      <c r="D19" s="256">
        <v>71337.87</v>
      </c>
      <c r="E19" s="256">
        <v>4</v>
      </c>
      <c r="F19" s="310">
        <v>7.9815439801239119E-2</v>
      </c>
      <c r="G19" s="310">
        <v>3.2520325203252036E-2</v>
      </c>
      <c r="H19" s="310"/>
      <c r="I19" s="310"/>
      <c r="J19" s="310"/>
      <c r="L19" s="358">
        <v>-188.21999999999389</v>
      </c>
      <c r="M19" s="255">
        <v>71526.09</v>
      </c>
      <c r="N19" s="255">
        <v>0</v>
      </c>
      <c r="O19" s="255">
        <v>0</v>
      </c>
      <c r="P19" s="255">
        <v>0</v>
      </c>
      <c r="Q19" s="255">
        <v>0</v>
      </c>
      <c r="U19" s="311"/>
    </row>
    <row r="20" spans="1:21">
      <c r="A20" s="155" t="str">
        <f>'[8]Debtor Pivot CurPer 2023-24'!A7</f>
        <v>City of London</v>
      </c>
      <c r="B20" s="305"/>
      <c r="C20" s="305"/>
      <c r="D20" s="256">
        <v>28203.35</v>
      </c>
      <c r="E20" s="256">
        <v>1</v>
      </c>
      <c r="F20" s="310">
        <v>3.1554948081829147E-2</v>
      </c>
      <c r="G20" s="310">
        <v>8.130081300813009E-3</v>
      </c>
      <c r="H20" s="310"/>
      <c r="I20" s="310"/>
      <c r="J20" s="310"/>
      <c r="L20" s="255">
        <v>0</v>
      </c>
      <c r="M20" s="255">
        <v>0</v>
      </c>
      <c r="N20" s="255">
        <v>0</v>
      </c>
      <c r="O20" s="255">
        <v>28203.35</v>
      </c>
      <c r="P20" s="255">
        <v>0</v>
      </c>
      <c r="Q20" s="255">
        <v>0</v>
      </c>
      <c r="U20" s="311"/>
    </row>
    <row r="21" spans="1:21">
      <c r="A21" s="155" t="str">
        <f>'[8]Debtor Pivot CurPer 2023-24'!A8</f>
        <v>Torfaen CBC</v>
      </c>
      <c r="B21" s="305"/>
      <c r="C21" s="305"/>
      <c r="D21" s="256">
        <v>23370.010000000002</v>
      </c>
      <c r="E21" s="256">
        <v>3</v>
      </c>
      <c r="F21" s="310">
        <v>2.614722904271401E-2</v>
      </c>
      <c r="G21" s="310">
        <v>2.4390243902439025E-2</v>
      </c>
      <c r="H21" s="310"/>
      <c r="I21" s="310"/>
      <c r="J21" s="310"/>
      <c r="L21" s="255">
        <v>0</v>
      </c>
      <c r="M21" s="255">
        <v>0</v>
      </c>
      <c r="N21" s="255">
        <v>0</v>
      </c>
      <c r="O21" s="255">
        <v>18289</v>
      </c>
      <c r="P21" s="255">
        <v>0</v>
      </c>
      <c r="Q21" s="255">
        <v>5081.01</v>
      </c>
      <c r="U21" s="311"/>
    </row>
    <row r="22" spans="1:21">
      <c r="A22" s="155" t="str">
        <f>'[8]Debtor Pivot CurPer 2023-24'!A9</f>
        <v>National Probation Service, SSCL</v>
      </c>
      <c r="B22" s="305"/>
      <c r="C22" s="305"/>
      <c r="D22" s="256">
        <v>16500</v>
      </c>
      <c r="E22" s="256">
        <v>1</v>
      </c>
      <c r="F22" s="310">
        <v>1.8460808497933082E-2</v>
      </c>
      <c r="G22" s="310">
        <v>8.130081300813009E-3</v>
      </c>
      <c r="H22" s="310"/>
      <c r="I22" s="310"/>
      <c r="J22" s="310"/>
      <c r="L22" s="255">
        <v>0</v>
      </c>
      <c r="M22" s="255">
        <v>16500</v>
      </c>
      <c r="N22" s="255">
        <v>0</v>
      </c>
      <c r="O22" s="255">
        <v>0</v>
      </c>
      <c r="P22" s="255">
        <v>0</v>
      </c>
      <c r="Q22" s="255">
        <v>0</v>
      </c>
      <c r="U22" s="311"/>
    </row>
    <row r="23" spans="1:21" ht="15" thickBot="1">
      <c r="A23" s="184"/>
      <c r="B23" s="184"/>
      <c r="C23" s="184"/>
      <c r="D23" s="257">
        <v>726451.85</v>
      </c>
      <c r="E23" s="312">
        <v>13</v>
      </c>
      <c r="F23" s="361">
        <v>0.81278112035267924</v>
      </c>
      <c r="G23" s="313">
        <v>0.10569105691056911</v>
      </c>
      <c r="H23" s="314"/>
      <c r="I23" s="314"/>
      <c r="J23" s="314"/>
      <c r="L23" s="315">
        <v>586852.4</v>
      </c>
      <c r="M23" s="315">
        <v>88026.09</v>
      </c>
      <c r="N23" s="315">
        <v>0</v>
      </c>
      <c r="O23" s="315">
        <v>46492.35</v>
      </c>
      <c r="P23" s="315">
        <v>0</v>
      </c>
      <c r="Q23" s="315">
        <v>5081.01</v>
      </c>
    </row>
    <row r="24" spans="1:21" ht="15" thickTop="1">
      <c r="A24" s="184"/>
      <c r="B24" s="184"/>
      <c r="C24" s="184"/>
      <c r="D24" s="359"/>
      <c r="E24" s="316"/>
      <c r="F24" s="316"/>
      <c r="G24" s="316"/>
      <c r="H24" s="316"/>
      <c r="I24" s="316"/>
      <c r="J24" s="316"/>
      <c r="K24" s="317"/>
      <c r="L24" s="317"/>
      <c r="M24" s="317"/>
      <c r="N24" s="317"/>
      <c r="O24" s="317"/>
      <c r="P24" s="317"/>
    </row>
    <row r="25" spans="1:21">
      <c r="A25" s="184"/>
      <c r="B25" s="184"/>
      <c r="C25" s="184"/>
      <c r="D25" s="241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</row>
    <row r="27" spans="1:21">
      <c r="A27" s="378" t="str">
        <f>"Debt Paid in Period Age Summary @"&amp;MID(A1,28,30)</f>
        <v>Debt Paid in Period Age Summary @29th Sept 2023</v>
      </c>
      <c r="B27" s="374"/>
      <c r="C27" s="374"/>
      <c r="D27" s="374"/>
      <c r="E27" s="374"/>
      <c r="K27" s="184"/>
      <c r="L27" s="197"/>
      <c r="M27" s="305"/>
      <c r="O27" s="184"/>
      <c r="P27" s="184"/>
    </row>
    <row r="28" spans="1:21">
      <c r="A28" s="80" t="s">
        <v>175</v>
      </c>
      <c r="B28" s="80" t="s">
        <v>198</v>
      </c>
      <c r="C28" s="80" t="s">
        <v>178</v>
      </c>
      <c r="D28" s="80" t="s">
        <v>178</v>
      </c>
      <c r="E28" s="80" t="s">
        <v>178</v>
      </c>
      <c r="F28" s="80" t="s">
        <v>178</v>
      </c>
      <c r="G28" s="80" t="s">
        <v>178</v>
      </c>
      <c r="H28" s="80" t="s">
        <v>178</v>
      </c>
      <c r="I28" s="80"/>
      <c r="J28" s="184"/>
      <c r="K28" s="80"/>
      <c r="L28" s="80"/>
      <c r="M28" s="80"/>
      <c r="N28" s="80"/>
      <c r="P28" s="84"/>
    </row>
    <row r="29" spans="1:21">
      <c r="A29" s="184"/>
      <c r="B29" s="181" t="s">
        <v>199</v>
      </c>
      <c r="C29" s="181" t="s">
        <v>200</v>
      </c>
      <c r="D29" s="181" t="s">
        <v>201</v>
      </c>
      <c r="E29" s="181" t="s">
        <v>202</v>
      </c>
      <c r="F29" s="181" t="s">
        <v>203</v>
      </c>
      <c r="G29" s="181" t="s">
        <v>204</v>
      </c>
      <c r="H29" s="181" t="s">
        <v>205</v>
      </c>
      <c r="I29" s="181"/>
      <c r="J29" s="184"/>
      <c r="K29" s="184"/>
      <c r="L29" s="181"/>
      <c r="M29" s="181"/>
      <c r="N29" s="181"/>
      <c r="P29" s="84"/>
    </row>
    <row r="30" spans="1:21">
      <c r="A30" s="85" t="s">
        <v>206</v>
      </c>
      <c r="B30" s="198">
        <v>-669870.19999999995</v>
      </c>
      <c r="C30" s="198">
        <v>683834.68999999971</v>
      </c>
      <c r="D30" s="198">
        <v>683834.68999999971</v>
      </c>
      <c r="E30" s="198">
        <v>683834.68999999971</v>
      </c>
      <c r="F30" s="198">
        <v>-37288.109999999971</v>
      </c>
      <c r="G30" s="198">
        <v>-37288.109999999971</v>
      </c>
      <c r="H30" s="198">
        <v>-37288.109999999971</v>
      </c>
      <c r="I30" s="198"/>
      <c r="J30" s="184"/>
      <c r="K30" s="85"/>
      <c r="L30" s="199"/>
      <c r="M30" s="199"/>
      <c r="N30" s="199"/>
      <c r="P30" s="84"/>
    </row>
    <row r="31" spans="1:21">
      <c r="A31" s="85" t="s">
        <v>207</v>
      </c>
      <c r="B31" s="198">
        <v>-773928.30000000086</v>
      </c>
      <c r="C31" s="198"/>
      <c r="D31" s="198">
        <v>-160354.52000000005</v>
      </c>
      <c r="E31" s="198">
        <v>-160354.52000000005</v>
      </c>
      <c r="F31" s="198"/>
      <c r="G31" s="198">
        <v>-160354.52000000005</v>
      </c>
      <c r="H31" s="198">
        <v>-160354.52000000005</v>
      </c>
      <c r="I31" s="198"/>
      <c r="J31" s="184"/>
      <c r="K31" s="85"/>
      <c r="L31" s="199"/>
      <c r="M31" s="199"/>
      <c r="N31" s="199"/>
      <c r="P31" s="84"/>
    </row>
    <row r="32" spans="1:21">
      <c r="A32" s="85" t="s">
        <v>208</v>
      </c>
      <c r="B32" s="198">
        <v>-377847.26999999996</v>
      </c>
      <c r="C32" s="198"/>
      <c r="D32" s="198"/>
      <c r="E32" s="198">
        <v>414856.72000000009</v>
      </c>
      <c r="F32" s="198"/>
      <c r="G32" s="198"/>
      <c r="H32" s="198">
        <v>382011.56999999995</v>
      </c>
      <c r="I32" s="198"/>
      <c r="J32" s="184"/>
      <c r="K32" s="85"/>
      <c r="L32" s="199"/>
      <c r="M32" s="199"/>
      <c r="N32" s="199"/>
      <c r="P32" s="84"/>
      <c r="R32" s="318"/>
    </row>
    <row r="33" spans="1:20" ht="15" thickBot="1">
      <c r="A33" s="184"/>
      <c r="B33" s="200">
        <v>-1821645.7700000009</v>
      </c>
      <c r="C33" s="200">
        <v>683834.68999999971</v>
      </c>
      <c r="D33" s="200">
        <v>523480.16999999969</v>
      </c>
      <c r="E33" s="200">
        <v>938336.88999999978</v>
      </c>
      <c r="F33" s="200">
        <v>-37288.109999999971</v>
      </c>
      <c r="G33" s="200">
        <v>-197642.63</v>
      </c>
      <c r="H33" s="200">
        <v>184368.93999999994</v>
      </c>
      <c r="I33" s="201"/>
      <c r="J33" s="184"/>
      <c r="K33" s="184"/>
      <c r="L33" s="201"/>
      <c r="M33" s="201"/>
      <c r="N33" s="201"/>
      <c r="R33" s="318"/>
      <c r="S33" s="319"/>
    </row>
    <row r="34" spans="1:20" ht="15" thickTop="1">
      <c r="A34" s="184"/>
      <c r="K34" s="184"/>
      <c r="L34" s="82"/>
      <c r="M34" s="83"/>
      <c r="N34" s="86"/>
      <c r="O34" s="87"/>
      <c r="T34" s="319"/>
    </row>
    <row r="35" spans="1:20">
      <c r="M35" s="83"/>
      <c r="N35" s="86"/>
      <c r="O35" s="87"/>
      <c r="T35" s="319">
        <f>SUM(T33:T34)</f>
        <v>0</v>
      </c>
    </row>
    <row r="36" spans="1:20">
      <c r="A36" s="349" t="str">
        <f>"Potential Write- Offs "&amp;MID(A1,28,30)</f>
        <v>Potential Write- Offs 29th Sept 2023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2"/>
      <c r="M36" s="83"/>
      <c r="N36" s="86"/>
      <c r="O36" s="87"/>
    </row>
    <row r="37" spans="1:20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2"/>
      <c r="M37" s="83"/>
      <c r="N37" s="86"/>
      <c r="O37" s="87"/>
    </row>
    <row r="38" spans="1:20">
      <c r="A38" s="88" t="s">
        <v>209</v>
      </c>
      <c r="B38" s="89" t="s">
        <v>210</v>
      </c>
      <c r="C38" s="89" t="s">
        <v>211</v>
      </c>
      <c r="D38" s="89"/>
      <c r="E38" s="90" t="s">
        <v>212</v>
      </c>
      <c r="F38" s="91" t="s">
        <v>194</v>
      </c>
      <c r="G38" s="349" t="s">
        <v>213</v>
      </c>
      <c r="M38" s="83"/>
      <c r="N38" s="86"/>
      <c r="O38" s="87"/>
    </row>
    <row r="39" spans="1:20">
      <c r="A39" s="320"/>
      <c r="D39" s="89"/>
      <c r="E39" s="348"/>
      <c r="F39" s="321"/>
      <c r="G39" s="202"/>
      <c r="I39" s="93"/>
      <c r="M39" s="83"/>
      <c r="N39" s="86"/>
      <c r="O39" s="87"/>
    </row>
    <row r="40" spans="1:20" ht="29">
      <c r="A40" s="320">
        <v>42975</v>
      </c>
      <c r="B40" s="347">
        <v>1748</v>
      </c>
      <c r="C40" s="347" t="s">
        <v>214</v>
      </c>
      <c r="D40" s="89"/>
      <c r="E40" s="348" t="s">
        <v>215</v>
      </c>
      <c r="F40" s="321">
        <v>250</v>
      </c>
      <c r="G40" s="202" t="s">
        <v>216</v>
      </c>
      <c r="M40" s="83"/>
      <c r="N40" s="86"/>
      <c r="O40" s="87"/>
      <c r="P40" s="87"/>
      <c r="Q40" s="84"/>
    </row>
    <row r="41" spans="1:20" ht="29">
      <c r="A41" s="320">
        <v>42975</v>
      </c>
      <c r="B41" s="347">
        <v>1748</v>
      </c>
      <c r="C41" s="347" t="s">
        <v>214</v>
      </c>
      <c r="D41" s="89"/>
      <c r="E41" s="348" t="s">
        <v>217</v>
      </c>
      <c r="F41" s="321">
        <v>50</v>
      </c>
      <c r="G41" s="202" t="s">
        <v>216</v>
      </c>
      <c r="M41" s="83"/>
      <c r="N41" s="86"/>
      <c r="O41" s="87"/>
      <c r="P41" s="87"/>
      <c r="Q41" s="84"/>
    </row>
    <row r="42" spans="1:20">
      <c r="A42" s="320"/>
      <c r="D42" s="89"/>
      <c r="F42" s="321"/>
      <c r="G42" s="360"/>
      <c r="H42" s="90"/>
      <c r="J42" s="202"/>
      <c r="M42" s="83"/>
      <c r="N42" s="86"/>
      <c r="O42" s="87"/>
      <c r="P42" s="87"/>
      <c r="Q42" s="84"/>
    </row>
    <row r="43" spans="1:20">
      <c r="A43" s="320"/>
      <c r="D43" s="89"/>
      <c r="F43" s="321"/>
      <c r="G43" s="360"/>
      <c r="H43" s="90"/>
      <c r="J43" s="202"/>
      <c r="M43" s="83"/>
      <c r="N43" s="86"/>
      <c r="O43" s="87"/>
      <c r="P43" s="87"/>
      <c r="Q43" s="84"/>
    </row>
    <row r="44" spans="1:20">
      <c r="A44" s="320"/>
      <c r="D44" s="92"/>
      <c r="F44" s="321"/>
      <c r="G44" s="360"/>
      <c r="H44" s="184"/>
      <c r="J44" s="202"/>
      <c r="M44" s="83"/>
      <c r="N44" s="86"/>
      <c r="O44" s="87"/>
      <c r="P44" s="87"/>
      <c r="Q44" s="84"/>
    </row>
    <row r="45" spans="1:20" ht="15" thickBot="1">
      <c r="B45" s="184"/>
      <c r="C45" s="184"/>
      <c r="D45" s="184"/>
      <c r="E45" s="184"/>
      <c r="F45" s="94">
        <v>300</v>
      </c>
      <c r="G45" s="253"/>
      <c r="H45" s="184"/>
      <c r="J45" s="82"/>
      <c r="M45" s="83"/>
      <c r="N45" s="86"/>
      <c r="O45" s="87"/>
      <c r="P45" s="87"/>
      <c r="Q45" s="84"/>
    </row>
    <row r="46" spans="1:20" ht="15" thickTop="1">
      <c r="L46" s="82"/>
      <c r="M46" s="83"/>
      <c r="N46" s="86"/>
      <c r="O46" s="87"/>
      <c r="P46" s="87"/>
      <c r="Q46" s="84"/>
    </row>
    <row r="47" spans="1:20">
      <c r="L47" s="82"/>
      <c r="M47" s="83"/>
      <c r="N47" s="86"/>
      <c r="O47" s="87"/>
      <c r="P47" s="87"/>
      <c r="Q47" s="84"/>
    </row>
    <row r="48" spans="1:20">
      <c r="L48" s="82"/>
      <c r="M48" s="83"/>
      <c r="N48" s="86"/>
      <c r="O48" s="87"/>
      <c r="P48" s="87"/>
      <c r="Q48" s="84"/>
    </row>
    <row r="49" spans="12:17">
      <c r="L49" s="82"/>
      <c r="M49" s="83"/>
      <c r="N49" s="86"/>
      <c r="O49" s="87"/>
      <c r="P49" s="87"/>
      <c r="Q49" s="84"/>
    </row>
    <row r="50" spans="12:17">
      <c r="L50" s="82"/>
      <c r="M50" s="83"/>
      <c r="N50" s="86"/>
      <c r="O50" s="87"/>
      <c r="P50" s="87"/>
      <c r="Q50" s="84"/>
    </row>
    <row r="51" spans="12:17">
      <c r="L51" s="82"/>
      <c r="M51" s="83"/>
      <c r="N51" s="86"/>
      <c r="O51" s="87"/>
      <c r="P51" s="87"/>
      <c r="Q51" s="84"/>
    </row>
    <row r="52" spans="12:17">
      <c r="L52" s="82"/>
      <c r="M52" s="83"/>
      <c r="N52" s="86"/>
      <c r="O52" s="87"/>
      <c r="P52" s="87"/>
      <c r="Q52" s="84"/>
    </row>
    <row r="53" spans="12:17">
      <c r="L53" s="82"/>
      <c r="M53" s="83"/>
      <c r="N53" s="86"/>
      <c r="O53" s="87"/>
      <c r="P53" s="87"/>
      <c r="Q53" s="84"/>
    </row>
    <row r="54" spans="12:17">
      <c r="L54" s="82"/>
      <c r="M54" s="83"/>
      <c r="N54" s="86"/>
      <c r="O54" s="87"/>
      <c r="P54" s="87"/>
      <c r="Q54" s="84"/>
    </row>
    <row r="55" spans="12:17">
      <c r="L55" s="82"/>
      <c r="M55" s="83"/>
      <c r="N55" s="86"/>
      <c r="O55" s="87"/>
      <c r="P55" s="87"/>
      <c r="Q55" s="84"/>
    </row>
    <row r="56" spans="12:17">
      <c r="L56" s="82"/>
      <c r="M56" s="83"/>
      <c r="N56" s="86"/>
      <c r="O56" s="87"/>
      <c r="P56" s="87"/>
      <c r="Q56" s="84"/>
    </row>
    <row r="57" spans="12:17">
      <c r="L57" s="82"/>
      <c r="M57" s="83"/>
      <c r="N57" s="86"/>
      <c r="O57" s="87"/>
      <c r="P57" s="87"/>
      <c r="Q57" s="84"/>
    </row>
    <row r="58" spans="12:17">
      <c r="L58" s="82"/>
      <c r="M58" s="83"/>
      <c r="N58" s="86"/>
      <c r="O58" s="87"/>
      <c r="P58" s="87"/>
      <c r="Q58" s="84"/>
    </row>
    <row r="59" spans="12:17">
      <c r="L59" s="322"/>
    </row>
  </sheetData>
  <mergeCells count="4">
    <mergeCell ref="A1:J1"/>
    <mergeCell ref="A3:E3"/>
    <mergeCell ref="L16:Q16"/>
    <mergeCell ref="A27:E27"/>
  </mergeCells>
  <conditionalFormatting sqref="L18:Q22">
    <cfRule type="expression" dxfId="0" priority="1">
      <formula>L18&lt;0</formula>
    </cfRule>
  </conditionalFormatting>
  <pageMargins left="0.25" right="0.25" top="0.75" bottom="0.75" header="0.3" footer="0.3"/>
  <pageSetup paperSize="8" scale="90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19CE7-C1A3-4986-8936-138625DA2A43}">
  <sheetPr>
    <pageSetUpPr fitToPage="1"/>
  </sheetPr>
  <dimension ref="A1:V139"/>
  <sheetViews>
    <sheetView tabSelected="1" topLeftCell="B1" zoomScale="90" zoomScaleNormal="90" workbookViewId="0">
      <selection activeCell="I2" sqref="I2"/>
    </sheetView>
  </sheetViews>
  <sheetFormatPr defaultColWidth="8.6328125" defaultRowHeight="12.5"/>
  <cols>
    <col min="1" max="1" width="2.36328125" style="41" hidden="1" customWidth="1"/>
    <col min="2" max="2" width="38.6328125" style="41" customWidth="1"/>
    <col min="3" max="4" width="19.54296875" style="41" customWidth="1"/>
    <col min="5" max="6" width="22.54296875" style="41" customWidth="1"/>
    <col min="7" max="7" width="3" style="41" customWidth="1"/>
    <col min="8" max="8" width="18.6328125" style="41" customWidth="1"/>
    <col min="9" max="9" width="19.90625" style="41" bestFit="1" customWidth="1"/>
    <col min="10" max="10" width="27.08984375" style="41" customWidth="1"/>
    <col min="11" max="11" width="19.36328125" style="41" bestFit="1" customWidth="1"/>
    <col min="12" max="12" width="18.54296875" style="41" customWidth="1"/>
    <col min="13" max="13" width="14.6328125" style="41" customWidth="1"/>
    <col min="14" max="14" width="18.453125" style="41" customWidth="1"/>
    <col min="15" max="18" width="8.6328125" style="41"/>
    <col min="19" max="19" width="2.36328125" style="41" customWidth="1"/>
    <col min="20" max="21" width="8.6328125" style="41"/>
    <col min="22" max="22" width="11.54296875" style="41" customWidth="1"/>
    <col min="23" max="16384" width="8.6328125" style="41"/>
  </cols>
  <sheetData>
    <row r="1" spans="2:14" ht="13">
      <c r="B1" s="38" t="s">
        <v>218</v>
      </c>
    </row>
    <row r="2" spans="2:14" ht="14.5">
      <c r="B2" s="154"/>
    </row>
    <row r="4" spans="2:14" ht="13">
      <c r="B4" s="37" t="s">
        <v>219</v>
      </c>
      <c r="C4" s="380"/>
      <c r="D4" s="380"/>
      <c r="E4" s="380"/>
      <c r="F4" s="264"/>
      <c r="G4" s="379"/>
      <c r="H4" s="379"/>
    </row>
    <row r="5" spans="2:14" ht="13">
      <c r="B5" s="37"/>
      <c r="C5" s="264"/>
      <c r="D5" s="264"/>
      <c r="E5" s="264"/>
      <c r="F5" s="264"/>
      <c r="G5" s="379"/>
      <c r="H5" s="379"/>
    </row>
    <row r="6" spans="2:14" ht="13">
      <c r="B6" s="38" t="s">
        <v>220</v>
      </c>
      <c r="C6" s="264"/>
      <c r="D6" s="264"/>
      <c r="E6" s="264"/>
      <c r="F6" s="264"/>
      <c r="G6" s="379"/>
      <c r="H6" s="379"/>
    </row>
    <row r="7" spans="2:14" ht="13">
      <c r="B7" s="37"/>
      <c r="C7" s="264"/>
      <c r="D7" s="264"/>
      <c r="E7" s="264"/>
      <c r="F7" s="264"/>
      <c r="G7" s="379"/>
      <c r="H7" s="379"/>
      <c r="N7" s="42"/>
    </row>
    <row r="8" spans="2:14" ht="13">
      <c r="B8" s="37"/>
      <c r="C8" s="43" t="s">
        <v>221</v>
      </c>
      <c r="D8" s="43" t="s">
        <v>222</v>
      </c>
      <c r="E8" s="43" t="s">
        <v>223</v>
      </c>
      <c r="F8" s="43" t="s">
        <v>224</v>
      </c>
      <c r="G8" s="379"/>
      <c r="H8" s="379"/>
      <c r="N8" s="42"/>
    </row>
    <row r="9" spans="2:14" ht="13">
      <c r="C9" s="44" t="s">
        <v>225</v>
      </c>
      <c r="D9" s="44" t="s">
        <v>225</v>
      </c>
      <c r="E9" s="44" t="s">
        <v>225</v>
      </c>
      <c r="F9" s="44" t="s">
        <v>225</v>
      </c>
      <c r="G9" s="379"/>
      <c r="H9" s="379"/>
      <c r="N9" s="42"/>
    </row>
    <row r="10" spans="2:14">
      <c r="B10" s="45" t="s">
        <v>226</v>
      </c>
      <c r="C10" s="46">
        <v>570066.52</v>
      </c>
      <c r="D10" s="46">
        <v>1052218.7700000005</v>
      </c>
      <c r="E10" s="46"/>
      <c r="F10" s="46"/>
      <c r="G10" s="379"/>
      <c r="H10" s="379"/>
      <c r="N10" s="47"/>
    </row>
    <row r="11" spans="2:14">
      <c r="B11" s="45" t="s">
        <v>227</v>
      </c>
      <c r="C11" s="46">
        <v>1389141.7000000004</v>
      </c>
      <c r="D11" s="46">
        <v>17068.61</v>
      </c>
      <c r="E11" s="46"/>
      <c r="F11" s="46"/>
      <c r="G11" s="379"/>
      <c r="H11" s="379"/>
      <c r="L11" s="48"/>
      <c r="N11" s="47"/>
    </row>
    <row r="12" spans="2:14">
      <c r="B12" s="45" t="s">
        <v>228</v>
      </c>
      <c r="C12" s="46">
        <v>236415.41999999998</v>
      </c>
      <c r="D12" s="46">
        <v>6045</v>
      </c>
      <c r="E12" s="46"/>
      <c r="F12" s="46"/>
      <c r="G12" s="379"/>
      <c r="H12" s="379"/>
      <c r="N12" s="47"/>
    </row>
    <row r="13" spans="2:14">
      <c r="B13" s="45" t="s">
        <v>229</v>
      </c>
      <c r="C13" s="46">
        <v>13520.93</v>
      </c>
      <c r="D13" s="46">
        <v>5397.71</v>
      </c>
      <c r="E13" s="46"/>
      <c r="F13" s="46"/>
      <c r="G13" s="379"/>
      <c r="H13" s="379"/>
      <c r="N13" s="47"/>
    </row>
    <row r="14" spans="2:14">
      <c r="B14" s="45" t="s">
        <v>230</v>
      </c>
      <c r="C14" s="46">
        <v>43487.789999999994</v>
      </c>
      <c r="D14" s="46">
        <v>10594.94</v>
      </c>
      <c r="E14" s="46"/>
      <c r="F14" s="46"/>
      <c r="G14" s="379"/>
      <c r="H14" s="379"/>
      <c r="N14" s="47"/>
    </row>
    <row r="15" spans="2:14">
      <c r="B15" s="49" t="s">
        <v>231</v>
      </c>
      <c r="C15" s="46">
        <v>79161.030000000013</v>
      </c>
      <c r="D15" s="46">
        <v>132554.32</v>
      </c>
      <c r="E15" s="46"/>
      <c r="F15" s="46"/>
      <c r="G15" s="381"/>
      <c r="H15" s="379"/>
      <c r="I15" s="183"/>
      <c r="M15" s="168"/>
      <c r="N15" s="47"/>
    </row>
    <row r="16" spans="2:14" ht="13.5" thickBot="1">
      <c r="C16" s="55">
        <v>2331793.3900000006</v>
      </c>
      <c r="D16" s="55">
        <v>1223879.3500000006</v>
      </c>
      <c r="E16" s="55">
        <v>0</v>
      </c>
      <c r="F16" s="55">
        <v>0</v>
      </c>
      <c r="G16" s="379"/>
      <c r="H16" s="379"/>
      <c r="N16" s="51"/>
    </row>
    <row r="17" spans="2:22" ht="13" thickTop="1">
      <c r="C17" s="270">
        <v>0.75552442920339524</v>
      </c>
      <c r="D17" s="270">
        <v>0.14025939730088585</v>
      </c>
      <c r="E17" s="270"/>
      <c r="F17" s="270"/>
      <c r="K17" s="42"/>
      <c r="L17" s="42"/>
      <c r="M17" s="42"/>
      <c r="N17" s="42"/>
    </row>
    <row r="18" spans="2:22" ht="13">
      <c r="B18" s="38" t="s">
        <v>232</v>
      </c>
      <c r="E18" s="183"/>
      <c r="H18" s="52" t="s">
        <v>233</v>
      </c>
      <c r="I18" s="39"/>
      <c r="J18" s="39"/>
      <c r="K18" s="39"/>
      <c r="L18" s="39"/>
      <c r="M18" s="39"/>
      <c r="N18" s="42"/>
    </row>
    <row r="19" spans="2:22" ht="26">
      <c r="B19" s="37" t="s">
        <v>193</v>
      </c>
      <c r="C19" s="39" t="s">
        <v>194</v>
      </c>
      <c r="D19" s="37" t="s">
        <v>234</v>
      </c>
      <c r="H19" s="53" t="s">
        <v>235</v>
      </c>
      <c r="I19" s="40" t="s">
        <v>236</v>
      </c>
      <c r="J19" s="40" t="s">
        <v>237</v>
      </c>
      <c r="K19" s="40" t="s">
        <v>238</v>
      </c>
      <c r="L19" s="40" t="s">
        <v>239</v>
      </c>
      <c r="M19" s="40" t="s">
        <v>240</v>
      </c>
      <c r="N19" s="42"/>
      <c r="O19" s="45"/>
      <c r="P19" s="45"/>
      <c r="Q19" s="45"/>
      <c r="R19" s="45"/>
      <c r="S19" s="45"/>
      <c r="T19" s="45"/>
      <c r="U19" s="54"/>
      <c r="V19" s="45"/>
    </row>
    <row r="20" spans="2:22" ht="14.5">
      <c r="B20" s="281" t="s">
        <v>241</v>
      </c>
      <c r="C20" s="350">
        <v>372001.64</v>
      </c>
      <c r="D20" s="351">
        <v>1</v>
      </c>
      <c r="H20" s="46">
        <v>372001.64</v>
      </c>
      <c r="I20" s="46"/>
      <c r="J20" s="46"/>
      <c r="K20" s="46"/>
      <c r="L20" s="46"/>
      <c r="M20" s="46"/>
      <c r="N20" s="42"/>
      <c r="O20" s="45"/>
      <c r="P20" s="45"/>
      <c r="Q20" s="45"/>
      <c r="R20" s="45"/>
      <c r="S20" s="45"/>
      <c r="T20" s="45"/>
      <c r="U20" s="54"/>
      <c r="V20" s="45"/>
    </row>
    <row r="21" spans="2:22" ht="14.5">
      <c r="B21" s="281" t="s">
        <v>242</v>
      </c>
      <c r="C21" s="350">
        <v>96325.04</v>
      </c>
      <c r="D21" s="351">
        <v>4</v>
      </c>
      <c r="H21" s="46">
        <v>96325.04</v>
      </c>
      <c r="I21" s="46"/>
      <c r="J21" s="46"/>
      <c r="K21" s="46"/>
      <c r="L21" s="46"/>
      <c r="M21" s="46"/>
      <c r="N21" s="42"/>
      <c r="O21" s="45"/>
      <c r="P21" s="45"/>
      <c r="Q21" s="45"/>
      <c r="R21" s="45"/>
      <c r="S21" s="45"/>
      <c r="T21" s="45"/>
      <c r="U21" s="54"/>
      <c r="V21" s="45"/>
    </row>
    <row r="22" spans="2:22" ht="14.5">
      <c r="B22" s="281" t="s">
        <v>243</v>
      </c>
      <c r="C22" s="350">
        <v>95794.94</v>
      </c>
      <c r="D22" s="351">
        <v>2</v>
      </c>
      <c r="H22" s="46"/>
      <c r="I22" s="46"/>
      <c r="J22" s="46"/>
      <c r="K22" s="46"/>
      <c r="L22" s="46">
        <v>10594.94</v>
      </c>
      <c r="M22" s="46">
        <v>85200</v>
      </c>
      <c r="N22" s="42"/>
      <c r="O22" s="45"/>
      <c r="P22" s="45"/>
      <c r="Q22" s="45"/>
      <c r="R22" s="45"/>
      <c r="S22" s="45"/>
      <c r="T22" s="45"/>
      <c r="U22" s="54"/>
      <c r="V22" s="45"/>
    </row>
    <row r="23" spans="2:22" ht="14.5">
      <c r="B23" s="281" t="s">
        <v>244</v>
      </c>
      <c r="C23" s="350">
        <v>79200</v>
      </c>
      <c r="D23" s="351">
        <v>1</v>
      </c>
      <c r="H23" s="46">
        <v>79200</v>
      </c>
      <c r="I23" s="46"/>
      <c r="J23" s="46"/>
      <c r="K23" s="46"/>
      <c r="L23" s="46"/>
      <c r="M23" s="46"/>
      <c r="N23" s="42"/>
      <c r="O23" s="45"/>
      <c r="P23" s="45"/>
      <c r="Q23" s="45"/>
      <c r="R23" s="45"/>
      <c r="S23" s="45"/>
      <c r="T23" s="45"/>
      <c r="U23" s="54"/>
      <c r="V23" s="45"/>
    </row>
    <row r="24" spans="2:22" ht="14.5">
      <c r="B24" s="281" t="s">
        <v>245</v>
      </c>
      <c r="C24" s="350">
        <v>54555.55</v>
      </c>
      <c r="D24" s="351">
        <v>2</v>
      </c>
      <c r="H24" s="46">
        <v>54555.55</v>
      </c>
      <c r="I24" s="46"/>
      <c r="J24" s="46"/>
      <c r="K24" s="46"/>
      <c r="L24" s="46"/>
      <c r="M24" s="46"/>
      <c r="N24" s="42"/>
      <c r="O24" s="45"/>
      <c r="P24" s="45"/>
      <c r="Q24" s="45"/>
      <c r="R24" s="45"/>
      <c r="S24" s="45"/>
      <c r="T24" s="45"/>
      <c r="U24" s="54"/>
      <c r="V24" s="45"/>
    </row>
    <row r="25" spans="2:22" ht="13.5" thickBot="1">
      <c r="B25" s="55"/>
      <c r="C25" s="55">
        <v>697877.17</v>
      </c>
      <c r="D25" s="55">
        <v>10</v>
      </c>
      <c r="H25" s="55">
        <v>602082.23</v>
      </c>
      <c r="I25" s="55">
        <v>0</v>
      </c>
      <c r="J25" s="55">
        <v>0</v>
      </c>
      <c r="K25" s="55">
        <v>0</v>
      </c>
      <c r="L25" s="55">
        <v>10594.94</v>
      </c>
      <c r="M25" s="55">
        <v>85200</v>
      </c>
      <c r="N25" s="42"/>
      <c r="O25" s="45"/>
      <c r="P25" s="45"/>
      <c r="Q25" s="45"/>
      <c r="R25" s="45"/>
      <c r="S25" s="45"/>
      <c r="T25" s="45"/>
      <c r="U25" s="54"/>
      <c r="V25" s="45"/>
    </row>
    <row r="26" spans="2:22" ht="13.5" thickTop="1">
      <c r="C26" s="282">
        <v>0.57021729306896118</v>
      </c>
      <c r="D26" s="50"/>
      <c r="E26" s="50"/>
      <c r="F26" s="50"/>
      <c r="N26" s="42"/>
      <c r="O26" s="45"/>
      <c r="P26" s="45"/>
      <c r="Q26" s="45"/>
      <c r="R26" s="45"/>
      <c r="S26" s="45"/>
      <c r="T26" s="45"/>
      <c r="U26" s="54"/>
      <c r="V26" s="45"/>
    </row>
    <row r="27" spans="2:22" ht="13">
      <c r="D27" s="50"/>
      <c r="E27" s="50"/>
      <c r="F27" s="50"/>
      <c r="J27" s="42"/>
      <c r="K27" s="42"/>
      <c r="L27" s="42"/>
      <c r="M27" s="42"/>
      <c r="N27" s="42"/>
      <c r="O27" s="45"/>
      <c r="P27" s="45"/>
      <c r="Q27" s="45"/>
      <c r="R27" s="45"/>
      <c r="S27" s="45"/>
      <c r="T27" s="45"/>
      <c r="U27" s="54"/>
      <c r="V27" s="45"/>
    </row>
    <row r="28" spans="2:22" ht="13">
      <c r="B28" s="38" t="s">
        <v>246</v>
      </c>
      <c r="J28" s="42"/>
      <c r="K28" s="42"/>
      <c r="L28" s="42"/>
      <c r="M28" s="42"/>
      <c r="N28" s="42"/>
      <c r="O28" s="45"/>
      <c r="P28" s="45"/>
      <c r="Q28" s="45"/>
      <c r="R28" s="45"/>
      <c r="S28" s="45"/>
      <c r="T28" s="45"/>
      <c r="U28" s="54"/>
      <c r="V28" s="45"/>
    </row>
    <row r="29" spans="2:22" ht="13">
      <c r="C29" s="56" t="s">
        <v>247</v>
      </c>
      <c r="D29" s="56" t="s">
        <v>248</v>
      </c>
      <c r="E29" s="56" t="s">
        <v>249</v>
      </c>
      <c r="F29" s="56" t="s">
        <v>250</v>
      </c>
      <c r="G29" s="151"/>
      <c r="J29" s="42"/>
      <c r="K29" s="42"/>
      <c r="L29" s="42"/>
      <c r="M29" s="42"/>
      <c r="N29" s="42"/>
      <c r="O29" s="45"/>
      <c r="P29" s="45"/>
      <c r="Q29" s="45"/>
      <c r="R29" s="45"/>
      <c r="S29" s="45"/>
      <c r="T29" s="45"/>
      <c r="U29" s="54"/>
      <c r="V29" s="45"/>
    </row>
    <row r="30" spans="2:22">
      <c r="B30" s="57" t="s">
        <v>251</v>
      </c>
      <c r="C30" s="362">
        <v>19.11</v>
      </c>
      <c r="D30" s="362">
        <v>30.2</v>
      </c>
      <c r="E30" s="362"/>
      <c r="F30" s="362"/>
    </row>
    <row r="31" spans="2:22">
      <c r="B31" s="57" t="s">
        <v>252</v>
      </c>
      <c r="C31" s="362">
        <v>22.55</v>
      </c>
      <c r="D31" s="362">
        <v>27.01</v>
      </c>
      <c r="E31" s="362"/>
      <c r="F31" s="362"/>
    </row>
    <row r="32" spans="2:22">
      <c r="B32" s="57" t="s">
        <v>253</v>
      </c>
      <c r="C32" s="362">
        <v>25.754000000000001</v>
      </c>
      <c r="D32" s="362">
        <v>22.2</v>
      </c>
      <c r="E32" s="362"/>
      <c r="F32" s="362"/>
    </row>
    <row r="33" spans="2:12" ht="13">
      <c r="B33" s="48" t="s">
        <v>254</v>
      </c>
      <c r="C33" s="363">
        <v>22.47</v>
      </c>
      <c r="D33" s="363">
        <v>26.47</v>
      </c>
      <c r="E33" s="362"/>
      <c r="F33" s="362"/>
      <c r="I33" s="42"/>
      <c r="J33" s="42"/>
      <c r="K33" s="42"/>
      <c r="L33" s="42"/>
    </row>
    <row r="34" spans="2:12" ht="13">
      <c r="C34" s="58"/>
      <c r="D34" s="58"/>
      <c r="I34" s="42"/>
      <c r="J34" s="42"/>
      <c r="K34" s="42"/>
      <c r="L34" s="42"/>
    </row>
    <row r="35" spans="2:12">
      <c r="I35" s="42"/>
      <c r="J35" s="42"/>
      <c r="K35" s="42"/>
      <c r="L35" s="42"/>
    </row>
    <row r="36" spans="2:12" ht="13.5" hidden="1" thickBot="1">
      <c r="B36" s="59" t="s">
        <v>255</v>
      </c>
      <c r="C36" s="60"/>
      <c r="D36" s="61"/>
      <c r="E36" s="62"/>
      <c r="F36" s="45"/>
      <c r="G36" s="45"/>
      <c r="H36" s="59" t="s">
        <v>256</v>
      </c>
      <c r="I36" s="60"/>
      <c r="J36" s="61"/>
      <c r="K36" s="62"/>
    </row>
    <row r="37" spans="2:12" ht="20.25" hidden="1" customHeight="1" thickTop="1" thickBot="1">
      <c r="B37" s="63"/>
      <c r="C37" s="64" t="s">
        <v>257</v>
      </c>
      <c r="D37" s="65" t="s">
        <v>258</v>
      </c>
      <c r="E37" s="66" t="s">
        <v>259</v>
      </c>
      <c r="F37" s="271"/>
      <c r="G37" s="45"/>
      <c r="H37" s="63"/>
      <c r="I37" s="64" t="s">
        <v>260</v>
      </c>
      <c r="J37" s="65" t="s">
        <v>261</v>
      </c>
      <c r="K37" s="66" t="s">
        <v>259</v>
      </c>
    </row>
    <row r="38" spans="2:12" ht="14.5" hidden="1">
      <c r="B38" s="67">
        <v>44105</v>
      </c>
      <c r="C38" s="68">
        <v>867</v>
      </c>
      <c r="D38" s="68">
        <v>310</v>
      </c>
      <c r="E38" s="149">
        <v>0.35755478662053058</v>
      </c>
      <c r="F38" s="272"/>
      <c r="G38" s="45"/>
      <c r="H38" s="67">
        <v>44105</v>
      </c>
      <c r="I38" s="69">
        <v>-4253941.41</v>
      </c>
      <c r="J38" s="70">
        <v>-2927132.4399999995</v>
      </c>
      <c r="K38" s="149">
        <v>0.68809890825459197</v>
      </c>
    </row>
    <row r="39" spans="2:12" ht="14.5" hidden="1">
      <c r="B39" s="67">
        <v>44136</v>
      </c>
      <c r="C39" s="68">
        <v>713</v>
      </c>
      <c r="D39" s="68">
        <v>249</v>
      </c>
      <c r="E39" s="149">
        <v>0.34922861150070128</v>
      </c>
      <c r="F39" s="272"/>
      <c r="G39" s="45"/>
      <c r="H39" s="67">
        <v>44136</v>
      </c>
      <c r="I39" s="71">
        <v>-4314090.3999999994</v>
      </c>
      <c r="J39" s="72">
        <v>-2654131.6299999994</v>
      </c>
      <c r="K39" s="149">
        <v>0.61522392530300241</v>
      </c>
    </row>
    <row r="40" spans="2:12" ht="14.5" hidden="1">
      <c r="B40" s="67">
        <v>44166</v>
      </c>
      <c r="C40" s="68">
        <v>624</v>
      </c>
      <c r="D40" s="68">
        <v>206</v>
      </c>
      <c r="E40" s="149">
        <v>0.33012820512820512</v>
      </c>
      <c r="F40" s="272"/>
      <c r="G40" s="45"/>
      <c r="H40" s="67">
        <v>44166</v>
      </c>
      <c r="I40" s="73">
        <v>-5332948.5000000009</v>
      </c>
      <c r="J40" s="72">
        <v>-3282408.9300000011</v>
      </c>
      <c r="K40" s="149">
        <v>0.61549608626447461</v>
      </c>
    </row>
    <row r="41" spans="2:12" ht="14.5" hidden="1">
      <c r="B41" s="74" t="s">
        <v>262</v>
      </c>
      <c r="C41" s="144">
        <v>735</v>
      </c>
      <c r="D41" s="144">
        <v>255</v>
      </c>
      <c r="E41" s="150">
        <v>0.34693877551020408</v>
      </c>
      <c r="F41" s="273"/>
      <c r="G41" s="45"/>
      <c r="H41" s="74" t="s">
        <v>262</v>
      </c>
      <c r="I41" s="180">
        <v>-4633660.0999999996</v>
      </c>
      <c r="J41" s="180">
        <v>-2954557.67</v>
      </c>
      <c r="K41" s="150">
        <v>0.6376293483417137</v>
      </c>
    </row>
    <row r="42" spans="2:12" hidden="1"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2:12" ht="13" hidden="1" thickBot="1">
      <c r="B43" s="45"/>
      <c r="G43" s="45"/>
      <c r="H43" s="45"/>
      <c r="I43" s="45"/>
      <c r="J43" s="45"/>
      <c r="K43" s="45"/>
    </row>
    <row r="44" spans="2:12" ht="15" hidden="1" thickBot="1">
      <c r="B44" s="133" t="s">
        <v>263</v>
      </c>
      <c r="C44" s="134"/>
      <c r="D44" s="135"/>
      <c r="E44" s="136"/>
      <c r="F44"/>
      <c r="H44" s="133" t="s">
        <v>264</v>
      </c>
      <c r="I44" s="60"/>
      <c r="J44" s="61"/>
      <c r="K44" s="62"/>
    </row>
    <row r="45" spans="2:12" ht="15.5" hidden="1" thickTop="1" thickBot="1">
      <c r="B45" s="63"/>
      <c r="C45" s="138" t="s">
        <v>257</v>
      </c>
      <c r="D45" s="139" t="s">
        <v>258</v>
      </c>
      <c r="E45" s="140" t="s">
        <v>259</v>
      </c>
      <c r="F45" s="274"/>
      <c r="G45" s="45"/>
      <c r="H45" s="63"/>
      <c r="I45" s="75" t="s">
        <v>260</v>
      </c>
      <c r="J45" s="76" t="s">
        <v>261</v>
      </c>
      <c r="K45" s="77" t="s">
        <v>259</v>
      </c>
    </row>
    <row r="46" spans="2:12" ht="14.5" hidden="1">
      <c r="B46" s="67">
        <v>44197</v>
      </c>
      <c r="C46" s="142">
        <v>825</v>
      </c>
      <c r="D46" s="142">
        <v>260</v>
      </c>
      <c r="E46" s="149">
        <v>0.31515151515151513</v>
      </c>
      <c r="F46" s="272"/>
      <c r="G46" s="45"/>
      <c r="H46" s="67">
        <v>44197</v>
      </c>
      <c r="I46" s="72">
        <v>-3234136.9900000012</v>
      </c>
      <c r="J46" s="72">
        <v>-2223582.2000000016</v>
      </c>
      <c r="K46" s="149">
        <v>0.68753494575998175</v>
      </c>
    </row>
    <row r="47" spans="2:12" ht="14.5" hidden="1">
      <c r="B47" s="67">
        <v>44228</v>
      </c>
      <c r="C47" s="142">
        <v>718</v>
      </c>
      <c r="D47" s="142">
        <v>279</v>
      </c>
      <c r="E47" s="149">
        <v>0.38857938718662954</v>
      </c>
      <c r="F47" s="272"/>
      <c r="G47" s="45"/>
      <c r="H47" s="67">
        <v>44228</v>
      </c>
      <c r="I47" s="72">
        <v>-3772615.9400000004</v>
      </c>
      <c r="J47" s="72">
        <v>-2329720.6899999995</v>
      </c>
      <c r="K47" s="149">
        <v>0.6175345508400728</v>
      </c>
    </row>
    <row r="48" spans="2:12" ht="14.5" hidden="1">
      <c r="B48" s="67">
        <v>44256</v>
      </c>
      <c r="C48" s="142">
        <v>865</v>
      </c>
      <c r="D48" s="142">
        <v>230</v>
      </c>
      <c r="E48" s="149">
        <v>0.26589595375722541</v>
      </c>
      <c r="F48" s="272"/>
      <c r="G48" s="45"/>
      <c r="H48" s="67">
        <v>44256</v>
      </c>
      <c r="I48" s="72">
        <v>-4954294.62</v>
      </c>
      <c r="J48" s="72">
        <v>-2946497.2999999989</v>
      </c>
      <c r="K48" s="149">
        <v>0.59473598685578344</v>
      </c>
    </row>
    <row r="49" spans="2:11" ht="14.5" hidden="1">
      <c r="B49" s="74" t="s">
        <v>265</v>
      </c>
      <c r="C49" s="144">
        <v>803</v>
      </c>
      <c r="D49" s="144">
        <v>256</v>
      </c>
      <c r="E49" s="150">
        <v>0.31880448318804483</v>
      </c>
      <c r="F49" s="273"/>
      <c r="G49" s="45"/>
      <c r="H49" s="74" t="s">
        <v>265</v>
      </c>
      <c r="I49" s="180">
        <v>-3987015.85</v>
      </c>
      <c r="J49" s="180">
        <v>-2499933.4</v>
      </c>
      <c r="K49" s="150">
        <v>0.62701867613593754</v>
      </c>
    </row>
    <row r="50" spans="2:11" hidden="1"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2:11" ht="13" hidden="1" thickBot="1"/>
    <row r="52" spans="2:11" ht="15" hidden="1" thickBot="1">
      <c r="B52" s="133" t="s">
        <v>266</v>
      </c>
      <c r="C52" s="134"/>
      <c r="D52" s="135"/>
      <c r="E52" s="136"/>
      <c r="F52"/>
      <c r="H52" s="133" t="s">
        <v>266</v>
      </c>
      <c r="I52" s="134"/>
      <c r="J52" s="135"/>
      <c r="K52" s="136"/>
    </row>
    <row r="53" spans="2:11" ht="15.5" hidden="1" thickTop="1" thickBot="1">
      <c r="B53" s="137"/>
      <c r="C53" s="138" t="s">
        <v>257</v>
      </c>
      <c r="D53" s="139" t="s">
        <v>258</v>
      </c>
      <c r="E53" s="140" t="s">
        <v>259</v>
      </c>
      <c r="F53" s="274"/>
      <c r="H53" s="137"/>
      <c r="I53" s="145" t="s">
        <v>260</v>
      </c>
      <c r="J53" s="146" t="s">
        <v>261</v>
      </c>
      <c r="K53" s="147" t="s">
        <v>259</v>
      </c>
    </row>
    <row r="54" spans="2:11" ht="14.5" hidden="1">
      <c r="B54" s="141">
        <v>44287</v>
      </c>
      <c r="C54" s="142">
        <v>849</v>
      </c>
      <c r="D54" s="142">
        <v>319</v>
      </c>
      <c r="E54" s="149">
        <v>0.37573616018845701</v>
      </c>
      <c r="F54" s="272"/>
      <c r="H54" s="67">
        <v>44287</v>
      </c>
      <c r="I54" s="148">
        <v>-9875648.5700000003</v>
      </c>
      <c r="J54" s="148">
        <v>-6175990.2599999998</v>
      </c>
      <c r="K54" s="149">
        <v>0.62537566178299109</v>
      </c>
    </row>
    <row r="55" spans="2:11" ht="14.5" hidden="1">
      <c r="B55" s="141">
        <v>44317</v>
      </c>
      <c r="C55" s="142">
        <v>660</v>
      </c>
      <c r="D55" s="142">
        <v>211</v>
      </c>
      <c r="E55" s="149">
        <v>0.3196969696969697</v>
      </c>
      <c r="F55" s="272"/>
      <c r="H55" s="67">
        <v>44317</v>
      </c>
      <c r="I55" s="148">
        <v>-7570364.6399999997</v>
      </c>
      <c r="J55" s="148">
        <v>-2799054.02</v>
      </c>
      <c r="K55" s="149">
        <v>0.36973833535183587</v>
      </c>
    </row>
    <row r="56" spans="2:11" ht="14.5" hidden="1">
      <c r="B56" s="141">
        <v>44348</v>
      </c>
      <c r="C56" s="142">
        <v>713</v>
      </c>
      <c r="D56" s="142">
        <v>218</v>
      </c>
      <c r="E56" s="149">
        <v>0.30575035063113604</v>
      </c>
      <c r="F56" s="272"/>
      <c r="H56" s="67">
        <v>44348</v>
      </c>
      <c r="I56" s="148">
        <v>-4117947.9</v>
      </c>
      <c r="J56" s="148">
        <v>-3027076.27</v>
      </c>
      <c r="K56" s="149">
        <v>0.73509338716985717</v>
      </c>
    </row>
    <row r="57" spans="2:11" ht="14.5" hidden="1">
      <c r="B57" s="143" t="s">
        <v>267</v>
      </c>
      <c r="C57" s="144">
        <v>741</v>
      </c>
      <c r="D57" s="144">
        <v>249</v>
      </c>
      <c r="E57" s="150">
        <v>0.33603238866396762</v>
      </c>
      <c r="F57" s="273"/>
      <c r="H57" s="143" t="s">
        <v>267</v>
      </c>
      <c r="I57" s="180">
        <v>-7187987.04</v>
      </c>
      <c r="J57" s="180">
        <v>-4000706.85</v>
      </c>
      <c r="K57" s="150">
        <v>0.55658236829542196</v>
      </c>
    </row>
    <row r="58" spans="2:11" ht="13" hidden="1" thickBot="1"/>
    <row r="59" spans="2:11" ht="15" hidden="1" thickBot="1">
      <c r="B59" s="133" t="s">
        <v>268</v>
      </c>
      <c r="C59" s="134"/>
      <c r="D59" s="135"/>
      <c r="E59" s="136"/>
      <c r="F59"/>
      <c r="H59" s="133" t="s">
        <v>268</v>
      </c>
      <c r="I59" s="134"/>
      <c r="J59" s="135"/>
      <c r="K59" s="136"/>
    </row>
    <row r="60" spans="2:11" ht="15.5" hidden="1" thickTop="1" thickBot="1">
      <c r="B60" s="137"/>
      <c r="C60" s="138" t="s">
        <v>257</v>
      </c>
      <c r="D60" s="139" t="s">
        <v>258</v>
      </c>
      <c r="E60" s="140" t="s">
        <v>259</v>
      </c>
      <c r="F60" s="274"/>
      <c r="H60" s="137"/>
      <c r="I60" s="145" t="s">
        <v>260</v>
      </c>
      <c r="J60" s="146" t="s">
        <v>261</v>
      </c>
      <c r="K60" s="147" t="s">
        <v>259</v>
      </c>
    </row>
    <row r="61" spans="2:11" ht="14.5" hidden="1">
      <c r="B61" s="141">
        <v>44378</v>
      </c>
      <c r="C61" s="142">
        <v>876</v>
      </c>
      <c r="D61" s="142">
        <v>284</v>
      </c>
      <c r="E61" s="149">
        <v>0.32420091324200911</v>
      </c>
      <c r="F61" s="272"/>
      <c r="H61" s="67">
        <v>44378</v>
      </c>
      <c r="I61" s="148">
        <v>-6907011.9299999997</v>
      </c>
      <c r="J61" s="148">
        <v>-3076048.98</v>
      </c>
      <c r="K61" s="149">
        <v>0.44535162399813605</v>
      </c>
    </row>
    <row r="62" spans="2:11" ht="14.5" hidden="1">
      <c r="B62" s="141">
        <v>44409</v>
      </c>
      <c r="C62" s="142">
        <v>710</v>
      </c>
      <c r="D62" s="142">
        <v>258</v>
      </c>
      <c r="E62" s="149">
        <v>0.36338028169014086</v>
      </c>
      <c r="F62" s="272"/>
      <c r="H62" s="67">
        <v>44409</v>
      </c>
      <c r="I62" s="148">
        <v>-6599012.5899999999</v>
      </c>
      <c r="J62" s="148">
        <v>-4965640.72</v>
      </c>
      <c r="K62" s="149">
        <v>0.75248238312574578</v>
      </c>
    </row>
    <row r="63" spans="2:11" ht="14.5" hidden="1">
      <c r="B63" s="141">
        <v>44440</v>
      </c>
      <c r="C63" s="142">
        <v>769</v>
      </c>
      <c r="D63" s="142">
        <v>239</v>
      </c>
      <c r="E63" s="149">
        <v>0.31079323797139141</v>
      </c>
      <c r="F63" s="272"/>
      <c r="H63" s="67">
        <v>44440</v>
      </c>
      <c r="I63" s="148">
        <v>-4414531.33</v>
      </c>
      <c r="J63" s="148">
        <v>-3070522.19</v>
      </c>
      <c r="K63" s="149">
        <v>0.69554885002934164</v>
      </c>
    </row>
    <row r="64" spans="2:11" ht="14.5" hidden="1">
      <c r="B64" s="143" t="s">
        <v>269</v>
      </c>
      <c r="C64" s="144">
        <v>785</v>
      </c>
      <c r="D64" s="144">
        <v>260</v>
      </c>
      <c r="E64" s="150">
        <v>0.33121019108280253</v>
      </c>
      <c r="F64" s="273"/>
      <c r="H64" s="143" t="s">
        <v>269</v>
      </c>
      <c r="I64" s="180">
        <v>-5973518.6200000001</v>
      </c>
      <c r="J64" s="180">
        <v>-3704070.63</v>
      </c>
      <c r="K64" s="150">
        <v>0.62008187562994488</v>
      </c>
    </row>
    <row r="65" spans="2:11" hidden="1">
      <c r="C65" s="156"/>
      <c r="D65" s="156"/>
      <c r="I65" s="156"/>
      <c r="J65" s="156"/>
    </row>
    <row r="66" spans="2:11" ht="13" hidden="1" thickBot="1">
      <c r="C66" s="156"/>
      <c r="D66" s="156"/>
      <c r="G66" s="156"/>
    </row>
    <row r="67" spans="2:11" ht="15" hidden="1" thickBot="1">
      <c r="B67" s="133" t="s">
        <v>270</v>
      </c>
      <c r="C67" s="134"/>
      <c r="D67" s="135"/>
      <c r="E67" s="136"/>
      <c r="F67"/>
      <c r="H67" s="133" t="s">
        <v>270</v>
      </c>
      <c r="I67" s="134"/>
      <c r="J67" s="135"/>
      <c r="K67" s="136"/>
    </row>
    <row r="68" spans="2:11" ht="15.5" hidden="1" thickTop="1" thickBot="1">
      <c r="B68" s="137"/>
      <c r="C68" s="138" t="s">
        <v>257</v>
      </c>
      <c r="D68" s="139" t="s">
        <v>258</v>
      </c>
      <c r="E68" s="140" t="s">
        <v>259</v>
      </c>
      <c r="F68" s="274"/>
      <c r="H68" s="137"/>
      <c r="I68" s="145" t="s">
        <v>260</v>
      </c>
      <c r="J68" s="146" t="s">
        <v>261</v>
      </c>
      <c r="K68" s="147" t="s">
        <v>259</v>
      </c>
    </row>
    <row r="69" spans="2:11" ht="14.5" hidden="1">
      <c r="B69" s="141">
        <v>44470</v>
      </c>
      <c r="C69" s="142">
        <v>854</v>
      </c>
      <c r="D69" s="142">
        <v>260</v>
      </c>
      <c r="E69" s="149">
        <v>0.3044496487119438</v>
      </c>
      <c r="F69" s="272"/>
      <c r="H69" s="67">
        <v>44470</v>
      </c>
      <c r="I69" s="148">
        <v>-3976981.81</v>
      </c>
      <c r="J69" s="148">
        <v>-1095897.94</v>
      </c>
      <c r="K69" s="149">
        <v>0.27556020931360509</v>
      </c>
    </row>
    <row r="70" spans="2:11" ht="14.5" hidden="1">
      <c r="B70" s="141">
        <v>44501</v>
      </c>
      <c r="C70" s="142">
        <v>801</v>
      </c>
      <c r="D70" s="142">
        <v>296</v>
      </c>
      <c r="E70" s="149">
        <v>0.36953807740324596</v>
      </c>
      <c r="F70" s="272"/>
      <c r="H70" s="67">
        <v>44501</v>
      </c>
      <c r="I70" s="148">
        <v>-4455399.2699999996</v>
      </c>
      <c r="J70" s="148">
        <v>-2983650.43</v>
      </c>
      <c r="K70" s="149">
        <v>0.66967071842250414</v>
      </c>
    </row>
    <row r="71" spans="2:11" ht="14.5" hidden="1">
      <c r="B71" s="141">
        <v>44531</v>
      </c>
      <c r="C71" s="142">
        <v>744</v>
      </c>
      <c r="D71" s="142">
        <v>252</v>
      </c>
      <c r="E71" s="149">
        <v>0.33870967741935482</v>
      </c>
      <c r="F71" s="272"/>
      <c r="H71" s="67">
        <v>44531</v>
      </c>
      <c r="I71" s="148">
        <v>-3967220.67</v>
      </c>
      <c r="J71" s="148">
        <v>-2426218.4900000002</v>
      </c>
      <c r="K71" s="149">
        <v>0.61156630593982064</v>
      </c>
    </row>
    <row r="72" spans="2:11" ht="14.5" hidden="1">
      <c r="B72" s="143" t="s">
        <v>262</v>
      </c>
      <c r="C72" s="144">
        <v>800</v>
      </c>
      <c r="D72" s="144">
        <v>269</v>
      </c>
      <c r="E72" s="150">
        <v>0.33624999999999999</v>
      </c>
      <c r="F72" s="273"/>
      <c r="H72" s="143" t="s">
        <v>262</v>
      </c>
      <c r="I72" s="180">
        <v>-4133200.58</v>
      </c>
      <c r="J72" s="180">
        <v>-2168588.9500000002</v>
      </c>
      <c r="K72" s="150">
        <v>0.52467546832677547</v>
      </c>
    </row>
    <row r="73" spans="2:11" hidden="1">
      <c r="C73" s="156"/>
      <c r="D73" s="156"/>
      <c r="I73" s="156"/>
      <c r="J73" s="156"/>
    </row>
    <row r="74" spans="2:11" ht="13" hidden="1" thickBot="1"/>
    <row r="75" spans="2:11" ht="15" hidden="1" thickBot="1">
      <c r="B75" s="133" t="s">
        <v>271</v>
      </c>
      <c r="C75" s="134"/>
      <c r="D75" s="135"/>
      <c r="E75" s="136"/>
      <c r="F75"/>
      <c r="H75" s="133" t="s">
        <v>271</v>
      </c>
      <c r="I75" s="134"/>
      <c r="J75" s="135"/>
      <c r="K75" s="136"/>
    </row>
    <row r="76" spans="2:11" ht="15.5" hidden="1" thickTop="1" thickBot="1">
      <c r="B76" s="137"/>
      <c r="C76" s="138" t="s">
        <v>257</v>
      </c>
      <c r="D76" s="139" t="s">
        <v>258</v>
      </c>
      <c r="E76" s="140" t="s">
        <v>259</v>
      </c>
      <c r="F76" s="274"/>
      <c r="H76" s="137"/>
      <c r="I76" s="145" t="s">
        <v>260</v>
      </c>
      <c r="J76" s="146" t="s">
        <v>261</v>
      </c>
      <c r="K76" s="147" t="s">
        <v>259</v>
      </c>
    </row>
    <row r="77" spans="2:11" ht="14.5" hidden="1">
      <c r="B77" s="141">
        <v>44562</v>
      </c>
      <c r="C77" s="238">
        <v>738</v>
      </c>
      <c r="D77" s="238">
        <v>269</v>
      </c>
      <c r="E77" s="149">
        <v>0.36449864498644985</v>
      </c>
      <c r="F77" s="272"/>
      <c r="H77" s="67">
        <v>44562</v>
      </c>
      <c r="I77" s="240">
        <v>-1882750.99</v>
      </c>
      <c r="J77" s="240">
        <v>-902712.89</v>
      </c>
      <c r="K77" s="149">
        <v>0.47946483353064123</v>
      </c>
    </row>
    <row r="78" spans="2:11" ht="14.5" hidden="1">
      <c r="B78" s="141">
        <v>44593</v>
      </c>
      <c r="C78" s="238">
        <v>728</v>
      </c>
      <c r="D78" s="238">
        <v>319</v>
      </c>
      <c r="E78" s="149">
        <v>0.43818681318681318</v>
      </c>
      <c r="F78" s="272"/>
      <c r="H78" s="67">
        <v>44593</v>
      </c>
      <c r="I78" s="240">
        <v>-3283401.05</v>
      </c>
      <c r="J78" s="240">
        <v>-2064372.55</v>
      </c>
      <c r="K78" s="149">
        <v>0.62872994147333916</v>
      </c>
    </row>
    <row r="79" spans="2:11" ht="14.5" hidden="1">
      <c r="B79" s="141">
        <v>44621</v>
      </c>
      <c r="C79" s="238">
        <v>972</v>
      </c>
      <c r="D79" s="238">
        <v>310</v>
      </c>
      <c r="E79" s="149">
        <v>0.31893004115226337</v>
      </c>
      <c r="F79" s="272"/>
      <c r="H79" s="67">
        <v>44621</v>
      </c>
      <c r="I79" s="240">
        <v>-5024717.08</v>
      </c>
      <c r="J79" s="240">
        <v>-2269741.58</v>
      </c>
      <c r="K79" s="149">
        <v>0.45171529936169064</v>
      </c>
    </row>
    <row r="80" spans="2:11" ht="14.5" hidden="1">
      <c r="B80" s="143" t="s">
        <v>265</v>
      </c>
      <c r="C80" s="144">
        <v>813</v>
      </c>
      <c r="D80" s="144">
        <v>299</v>
      </c>
      <c r="E80" s="150">
        <v>0.36777367773677738</v>
      </c>
      <c r="F80" s="273"/>
      <c r="H80" s="143" t="s">
        <v>265</v>
      </c>
      <c r="I80" s="180">
        <v>-3396956.37</v>
      </c>
      <c r="J80" s="180">
        <v>-1745609.01</v>
      </c>
      <c r="K80" s="150">
        <v>0.51387442753643608</v>
      </c>
    </row>
    <row r="81" spans="2:11" hidden="1"/>
    <row r="82" spans="2:11" ht="13" hidden="1" thickBot="1"/>
    <row r="83" spans="2:11" ht="15" hidden="1" thickBot="1">
      <c r="B83" s="133" t="s">
        <v>272</v>
      </c>
      <c r="C83" s="134"/>
      <c r="D83" s="135"/>
      <c r="E83" s="136"/>
      <c r="F83"/>
      <c r="H83" s="133" t="s">
        <v>272</v>
      </c>
      <c r="I83" s="134"/>
      <c r="J83" s="135"/>
      <c r="K83" s="136"/>
    </row>
    <row r="84" spans="2:11" ht="15.5" hidden="1" thickTop="1" thickBot="1">
      <c r="B84" s="137"/>
      <c r="C84" s="138" t="s">
        <v>257</v>
      </c>
      <c r="D84" s="139" t="s">
        <v>258</v>
      </c>
      <c r="E84" s="140" t="s">
        <v>259</v>
      </c>
      <c r="F84" s="274"/>
      <c r="H84" s="137"/>
      <c r="I84" s="145" t="s">
        <v>260</v>
      </c>
      <c r="J84" s="146" t="s">
        <v>261</v>
      </c>
      <c r="K84" s="147" t="s">
        <v>259</v>
      </c>
    </row>
    <row r="85" spans="2:11" ht="14.5" hidden="1">
      <c r="B85" s="141">
        <v>44652</v>
      </c>
      <c r="C85" s="239">
        <v>805</v>
      </c>
      <c r="D85" s="239">
        <v>376</v>
      </c>
      <c r="E85" s="149">
        <v>0.46708074534161492</v>
      </c>
      <c r="F85" s="272"/>
      <c r="H85" s="67">
        <v>44652</v>
      </c>
      <c r="I85" s="240">
        <v>-10607007.640000001</v>
      </c>
      <c r="J85" s="240">
        <v>-7580182.3399999999</v>
      </c>
      <c r="K85" s="149">
        <v>0.71463909495213673</v>
      </c>
    </row>
    <row r="86" spans="2:11" ht="14.5" hidden="1">
      <c r="B86" s="141">
        <v>44682</v>
      </c>
      <c r="C86" s="239">
        <v>808</v>
      </c>
      <c r="D86" s="239">
        <v>405</v>
      </c>
      <c r="E86" s="149">
        <v>0.50123762376237624</v>
      </c>
      <c r="F86" s="272"/>
      <c r="H86" s="67">
        <v>44682</v>
      </c>
      <c r="I86" s="240">
        <v>-4441213.87</v>
      </c>
      <c r="J86" s="240">
        <v>-2190425.46</v>
      </c>
      <c r="K86" s="149">
        <v>0.4932042284196505</v>
      </c>
    </row>
    <row r="87" spans="2:11" ht="14.5" hidden="1">
      <c r="B87" s="141">
        <v>44713</v>
      </c>
      <c r="C87" s="239">
        <v>949</v>
      </c>
      <c r="D87" s="239">
        <v>382</v>
      </c>
      <c r="E87" s="149">
        <v>0.40252897787144365</v>
      </c>
      <c r="F87" s="272"/>
      <c r="H87" s="67">
        <v>44713</v>
      </c>
      <c r="I87" s="240">
        <v>-3284492.16</v>
      </c>
      <c r="J87" s="240">
        <v>-2198017.83</v>
      </c>
      <c r="K87" s="149">
        <v>0.66921086211391656</v>
      </c>
    </row>
    <row r="88" spans="2:11" ht="14.5" hidden="1">
      <c r="B88" s="143" t="s">
        <v>267</v>
      </c>
      <c r="C88" s="144">
        <v>854</v>
      </c>
      <c r="D88" s="144">
        <v>388</v>
      </c>
      <c r="E88" s="150">
        <v>0.45433255269320844</v>
      </c>
      <c r="F88" s="273"/>
      <c r="H88" s="143" t="s">
        <v>267</v>
      </c>
      <c r="I88" s="180">
        <v>-6110904.5599999996</v>
      </c>
      <c r="J88" s="180">
        <v>-3989541.88</v>
      </c>
      <c r="K88" s="150">
        <v>0.65285619188266297</v>
      </c>
    </row>
    <row r="89" spans="2:11" ht="13" hidden="1" thickBot="1"/>
    <row r="90" spans="2:11" ht="15" hidden="1" thickBot="1">
      <c r="B90" s="133" t="s">
        <v>273</v>
      </c>
      <c r="C90" s="134"/>
      <c r="D90" s="135"/>
      <c r="E90" s="136"/>
      <c r="F90"/>
      <c r="H90" s="133" t="s">
        <v>273</v>
      </c>
      <c r="I90" s="134"/>
      <c r="J90" s="135"/>
      <c r="K90" s="136"/>
    </row>
    <row r="91" spans="2:11" ht="15.5" hidden="1" thickTop="1" thickBot="1">
      <c r="B91" s="137"/>
      <c r="C91" s="138" t="s">
        <v>257</v>
      </c>
      <c r="D91" s="139" t="s">
        <v>258</v>
      </c>
      <c r="E91" s="140" t="s">
        <v>259</v>
      </c>
      <c r="F91" s="274"/>
      <c r="H91" s="137"/>
      <c r="I91" s="145" t="s">
        <v>260</v>
      </c>
      <c r="J91" s="146" t="s">
        <v>261</v>
      </c>
      <c r="K91" s="147" t="s">
        <v>259</v>
      </c>
    </row>
    <row r="92" spans="2:11" ht="14.5" hidden="1">
      <c r="B92" s="141">
        <v>44743</v>
      </c>
      <c r="C92" s="239">
        <v>768</v>
      </c>
      <c r="D92" s="239">
        <v>336</v>
      </c>
      <c r="E92" s="149">
        <v>0.4375</v>
      </c>
      <c r="F92" s="272"/>
      <c r="H92" s="67">
        <v>44743</v>
      </c>
      <c r="I92" s="240">
        <v>-3816439.16</v>
      </c>
      <c r="J92" s="240">
        <v>-2559504.5699999998</v>
      </c>
      <c r="K92" s="149">
        <v>0.67065252783958951</v>
      </c>
    </row>
    <row r="93" spans="2:11" ht="14.5" hidden="1">
      <c r="B93" s="141">
        <v>44774</v>
      </c>
      <c r="C93" s="239">
        <v>868</v>
      </c>
      <c r="D93" s="239">
        <v>340</v>
      </c>
      <c r="E93" s="149">
        <v>0.39170506912442399</v>
      </c>
      <c r="F93" s="272"/>
      <c r="H93" s="67">
        <v>44774</v>
      </c>
      <c r="I93" s="240">
        <v>-4511712.67</v>
      </c>
      <c r="J93" s="240">
        <v>-3018308.84</v>
      </c>
      <c r="K93" s="149">
        <v>0.66899402971067301</v>
      </c>
    </row>
    <row r="94" spans="2:11" ht="14.5" hidden="1">
      <c r="B94" s="141">
        <v>44805</v>
      </c>
      <c r="C94" s="239">
        <v>858</v>
      </c>
      <c r="D94" s="239">
        <v>416</v>
      </c>
      <c r="E94" s="149">
        <v>0.48484848484848486</v>
      </c>
      <c r="F94" s="272"/>
      <c r="H94" s="67">
        <v>44805</v>
      </c>
      <c r="I94" s="240">
        <v>-5963490.2400000002</v>
      </c>
      <c r="J94" s="240">
        <v>-3226619.98</v>
      </c>
      <c r="K94" s="149">
        <v>0.54106233935917369</v>
      </c>
    </row>
    <row r="95" spans="2:11" ht="14.5" hidden="1">
      <c r="B95" s="143" t="s">
        <v>269</v>
      </c>
      <c r="C95" s="144">
        <v>831</v>
      </c>
      <c r="D95" s="144">
        <v>364</v>
      </c>
      <c r="E95" s="150">
        <v>0.43802647412755719</v>
      </c>
      <c r="F95" s="273"/>
      <c r="H95" s="143" t="s">
        <v>269</v>
      </c>
      <c r="I95" s="180">
        <v>-4763880.6900000004</v>
      </c>
      <c r="J95" s="180">
        <v>-2934811.13</v>
      </c>
      <c r="K95" s="150">
        <v>0.61605470854056998</v>
      </c>
    </row>
    <row r="96" spans="2:11" ht="13" hidden="1" thickBot="1"/>
    <row r="97" spans="2:11" ht="15" hidden="1" thickBot="1">
      <c r="B97" s="133" t="s">
        <v>274</v>
      </c>
      <c r="C97" s="134"/>
      <c r="D97" s="135"/>
      <c r="E97" s="136"/>
      <c r="F97"/>
      <c r="H97" s="133" t="s">
        <v>274</v>
      </c>
      <c r="I97" s="134"/>
      <c r="J97" s="135"/>
      <c r="K97" s="136"/>
    </row>
    <row r="98" spans="2:11" ht="15.5" hidden="1" thickTop="1" thickBot="1">
      <c r="B98" s="137"/>
      <c r="C98" s="138" t="s">
        <v>257</v>
      </c>
      <c r="D98" s="139" t="s">
        <v>258</v>
      </c>
      <c r="E98" s="140" t="s">
        <v>259</v>
      </c>
      <c r="F98" s="274"/>
      <c r="H98" s="137"/>
      <c r="I98" s="145" t="s">
        <v>260</v>
      </c>
      <c r="J98" s="146" t="s">
        <v>261</v>
      </c>
      <c r="K98" s="147" t="s">
        <v>259</v>
      </c>
    </row>
    <row r="99" spans="2:11" ht="14.5" hidden="1">
      <c r="B99" s="141">
        <v>44835</v>
      </c>
      <c r="C99" s="239">
        <v>820</v>
      </c>
      <c r="D99" s="239">
        <v>366</v>
      </c>
      <c r="E99" s="149">
        <v>0.44634146341463415</v>
      </c>
      <c r="F99" s="272"/>
      <c r="H99" s="67">
        <v>44835</v>
      </c>
      <c r="I99" s="240">
        <v>-3633910.07</v>
      </c>
      <c r="J99" s="240">
        <v>-2665331.59</v>
      </c>
      <c r="K99" s="149">
        <v>0.7334610759918998</v>
      </c>
    </row>
    <row r="100" spans="2:11" ht="14.5" hidden="1">
      <c r="B100" s="141">
        <v>44866</v>
      </c>
      <c r="C100" s="239">
        <v>688</v>
      </c>
      <c r="D100" s="239">
        <v>314</v>
      </c>
      <c r="E100" s="149">
        <v>0.45639534883720928</v>
      </c>
      <c r="F100" s="272"/>
      <c r="H100" s="67">
        <v>44866</v>
      </c>
      <c r="I100" s="240">
        <v>-2594429.14</v>
      </c>
      <c r="J100" s="240">
        <v>-1371100.69</v>
      </c>
      <c r="K100" s="149">
        <v>0.52847875814407475</v>
      </c>
    </row>
    <row r="101" spans="2:11" ht="14.5" hidden="1">
      <c r="B101" s="141">
        <v>44896</v>
      </c>
      <c r="C101" s="239">
        <v>726</v>
      </c>
      <c r="D101" s="239">
        <v>297</v>
      </c>
      <c r="E101" s="149">
        <v>0.40909090909090912</v>
      </c>
      <c r="F101" s="272"/>
      <c r="H101" s="67">
        <v>44896</v>
      </c>
      <c r="I101" s="240">
        <v>-4447578.9400000004</v>
      </c>
      <c r="J101" s="240">
        <v>-3605264.89</v>
      </c>
      <c r="K101" s="149">
        <v>0.81061290617587101</v>
      </c>
    </row>
    <row r="102" spans="2:11" ht="14.5" hidden="1">
      <c r="B102" s="143" t="s">
        <v>262</v>
      </c>
      <c r="C102" s="144">
        <v>745</v>
      </c>
      <c r="D102" s="144">
        <v>326</v>
      </c>
      <c r="E102" s="150">
        <v>0.43758389261744968</v>
      </c>
      <c r="F102" s="273"/>
      <c r="H102" s="143" t="s">
        <v>262</v>
      </c>
      <c r="I102" s="180">
        <v>-3558639.38</v>
      </c>
      <c r="J102" s="180">
        <v>-2547232.39</v>
      </c>
      <c r="K102" s="150">
        <v>0.71578828816310136</v>
      </c>
    </row>
    <row r="103" spans="2:11" ht="13" hidden="1" thickBot="1"/>
    <row r="104" spans="2:11" ht="15" hidden="1" thickBot="1">
      <c r="B104" s="133" t="s">
        <v>275</v>
      </c>
      <c r="C104" s="134"/>
      <c r="D104" s="135"/>
      <c r="E104" s="136"/>
      <c r="F104"/>
      <c r="H104" s="133" t="s">
        <v>275</v>
      </c>
      <c r="I104" s="134"/>
      <c r="J104" s="135"/>
      <c r="K104" s="136"/>
    </row>
    <row r="105" spans="2:11" ht="15.5" hidden="1" thickTop="1" thickBot="1">
      <c r="B105" s="137"/>
      <c r="C105" s="138" t="s">
        <v>257</v>
      </c>
      <c r="D105" s="139" t="s">
        <v>258</v>
      </c>
      <c r="E105" s="140" t="s">
        <v>259</v>
      </c>
      <c r="F105" s="274"/>
      <c r="H105" s="137"/>
      <c r="I105" s="145" t="s">
        <v>260</v>
      </c>
      <c r="J105" s="146" t="s">
        <v>261</v>
      </c>
      <c r="K105" s="147" t="s">
        <v>259</v>
      </c>
    </row>
    <row r="106" spans="2:11" ht="14.5" hidden="1">
      <c r="B106" s="141">
        <v>44927</v>
      </c>
      <c r="C106" s="239">
        <v>823</v>
      </c>
      <c r="D106" s="239">
        <v>321</v>
      </c>
      <c r="E106" s="149">
        <v>-0.39003645200486026</v>
      </c>
      <c r="F106" s="272"/>
      <c r="H106" s="67">
        <v>44927</v>
      </c>
      <c r="I106" s="240">
        <v>-3633910.07</v>
      </c>
      <c r="J106" s="240">
        <v>-2665331.59</v>
      </c>
      <c r="K106" s="149">
        <v>0.7334610759918998</v>
      </c>
    </row>
    <row r="107" spans="2:11" ht="14.5" hidden="1">
      <c r="B107" s="141">
        <v>44958</v>
      </c>
      <c r="C107" s="239">
        <v>737</v>
      </c>
      <c r="D107" s="239">
        <v>288</v>
      </c>
      <c r="E107" s="149">
        <v>-0.39077340569877883</v>
      </c>
      <c r="F107" s="272"/>
      <c r="H107" s="67">
        <v>44958</v>
      </c>
      <c r="I107" s="240">
        <v>-2594429.14</v>
      </c>
      <c r="J107" s="240">
        <v>-1371100.69</v>
      </c>
      <c r="K107" s="149">
        <v>0.52847875814407475</v>
      </c>
    </row>
    <row r="108" spans="2:11" ht="14.5" hidden="1">
      <c r="B108" s="141">
        <v>44986</v>
      </c>
      <c r="C108" s="239">
        <v>827</v>
      </c>
      <c r="D108" s="239">
        <v>375</v>
      </c>
      <c r="E108" s="149">
        <v>-0.45344619105199518</v>
      </c>
      <c r="F108" s="272"/>
      <c r="H108" s="67">
        <v>44986</v>
      </c>
      <c r="I108" s="240">
        <v>-4447578.9400000004</v>
      </c>
      <c r="J108" s="240">
        <v>-3605264.89</v>
      </c>
      <c r="K108" s="149">
        <v>0.81061290617587101</v>
      </c>
    </row>
    <row r="109" spans="2:11" ht="14.5" hidden="1">
      <c r="B109" s="143" t="s">
        <v>265</v>
      </c>
      <c r="C109" s="275">
        <v>795.67</v>
      </c>
      <c r="D109" s="144">
        <v>328</v>
      </c>
      <c r="E109" s="150">
        <v>0.4122312013774555</v>
      </c>
      <c r="F109" s="273"/>
      <c r="H109" s="143" t="s">
        <v>265</v>
      </c>
      <c r="I109" s="180">
        <v>-3558639.38</v>
      </c>
      <c r="J109" s="180">
        <v>-2547232.39</v>
      </c>
      <c r="K109" s="150">
        <v>0.71578828816310136</v>
      </c>
    </row>
    <row r="110" spans="2:11" ht="14.5" hidden="1">
      <c r="C110" s="277"/>
      <c r="D110" s="278"/>
      <c r="E110" s="273"/>
      <c r="F110" s="273"/>
      <c r="H110" s="279"/>
      <c r="I110" s="280"/>
      <c r="J110" s="280"/>
      <c r="K110" s="273"/>
    </row>
    <row r="111" spans="2:11" ht="14.5" hidden="1">
      <c r="C111" s="277"/>
      <c r="D111" s="278"/>
      <c r="E111" s="273"/>
      <c r="F111" s="273"/>
      <c r="H111" s="279"/>
      <c r="I111" s="280"/>
      <c r="J111" s="280"/>
      <c r="K111" s="273"/>
    </row>
    <row r="112" spans="2:11" ht="13" thickBot="1"/>
    <row r="113" spans="2:11" ht="15" thickBot="1">
      <c r="B113" s="133" t="s">
        <v>276</v>
      </c>
      <c r="C113" s="134"/>
      <c r="D113" s="135"/>
      <c r="E113" s="136"/>
      <c r="F113"/>
      <c r="H113" s="133" t="s">
        <v>276</v>
      </c>
      <c r="I113" s="134"/>
      <c r="J113" s="135"/>
      <c r="K113" s="136"/>
    </row>
    <row r="114" spans="2:11" ht="15.5" thickTop="1" thickBot="1">
      <c r="B114" s="137"/>
      <c r="C114" s="145" t="s">
        <v>257</v>
      </c>
      <c r="D114" s="146" t="s">
        <v>258</v>
      </c>
      <c r="E114" s="140" t="s">
        <v>259</v>
      </c>
      <c r="F114" s="274"/>
      <c r="H114" s="342"/>
      <c r="I114" s="145" t="s">
        <v>260</v>
      </c>
      <c r="J114" s="146" t="s">
        <v>261</v>
      </c>
      <c r="K114" s="147" t="s">
        <v>259</v>
      </c>
    </row>
    <row r="115" spans="2:11" ht="14.5">
      <c r="B115" s="141">
        <v>45017</v>
      </c>
      <c r="C115" s="356">
        <v>809</v>
      </c>
      <c r="D115" s="356">
        <v>310</v>
      </c>
      <c r="E115" s="149">
        <v>0.38318912237330038</v>
      </c>
      <c r="F115" s="272"/>
      <c r="H115" s="67">
        <v>45017</v>
      </c>
      <c r="I115" s="343">
        <v>9786352.7499999981</v>
      </c>
      <c r="J115" s="343">
        <v>7438009.959999999</v>
      </c>
      <c r="K115" s="344">
        <v>0.7600390206657941</v>
      </c>
    </row>
    <row r="116" spans="2:11" ht="14.5">
      <c r="B116" s="141">
        <v>45047</v>
      </c>
      <c r="C116" s="356">
        <v>726</v>
      </c>
      <c r="D116" s="356">
        <v>273</v>
      </c>
      <c r="E116" s="149">
        <v>0.37603305785123969</v>
      </c>
      <c r="F116" s="272"/>
      <c r="H116" s="67">
        <v>45047</v>
      </c>
      <c r="I116" s="343">
        <v>4871330.959999999</v>
      </c>
      <c r="J116" s="343">
        <v>2755344.7599999993</v>
      </c>
      <c r="K116" s="344">
        <v>0.56562462756585108</v>
      </c>
    </row>
    <row r="117" spans="2:11" ht="14.5">
      <c r="B117" s="141">
        <v>45078</v>
      </c>
      <c r="C117" s="356">
        <v>783</v>
      </c>
      <c r="D117" s="356">
        <v>319</v>
      </c>
      <c r="E117" s="149">
        <v>0.40740740740740738</v>
      </c>
      <c r="F117" s="272"/>
      <c r="H117" s="67">
        <v>45078</v>
      </c>
      <c r="I117" s="343">
        <v>3499068.7399999998</v>
      </c>
      <c r="J117" s="343">
        <v>1913869.4300000009</v>
      </c>
      <c r="K117" s="344">
        <v>0.54696537056314043</v>
      </c>
    </row>
    <row r="118" spans="2:11" ht="14.5">
      <c r="B118" s="143" t="s">
        <v>267</v>
      </c>
      <c r="C118" s="275">
        <v>772.67</v>
      </c>
      <c r="D118" s="275">
        <v>300.67</v>
      </c>
      <c r="E118" s="150">
        <v>0.38913119442970484</v>
      </c>
      <c r="F118" s="273"/>
      <c r="H118" s="143" t="s">
        <v>267</v>
      </c>
      <c r="I118" s="180">
        <v>18156752.449999996</v>
      </c>
      <c r="J118" s="180">
        <v>12107224.15</v>
      </c>
      <c r="K118" s="344">
        <v>0.66681661179998097</v>
      </c>
    </row>
    <row r="119" spans="2:11" ht="13" thickBot="1"/>
    <row r="120" spans="2:11" ht="15" thickBot="1">
      <c r="B120" s="133" t="s">
        <v>277</v>
      </c>
      <c r="C120" s="134"/>
      <c r="D120" s="135"/>
      <c r="E120" s="136"/>
      <c r="F120"/>
      <c r="H120" s="133" t="s">
        <v>277</v>
      </c>
      <c r="I120" s="134"/>
      <c r="J120" s="135"/>
      <c r="K120" s="136"/>
    </row>
    <row r="121" spans="2:11" ht="15.5" thickTop="1" thickBot="1">
      <c r="B121" s="137"/>
      <c r="C121" s="145" t="s">
        <v>257</v>
      </c>
      <c r="D121" s="146" t="s">
        <v>258</v>
      </c>
      <c r="E121" s="140" t="s">
        <v>259</v>
      </c>
      <c r="F121" s="274"/>
      <c r="H121" s="137"/>
      <c r="I121" s="145" t="s">
        <v>260</v>
      </c>
      <c r="J121" s="146" t="s">
        <v>261</v>
      </c>
      <c r="K121" s="147" t="s">
        <v>259</v>
      </c>
    </row>
    <row r="122" spans="2:11" ht="14.5">
      <c r="B122" s="141">
        <v>45108</v>
      </c>
      <c r="C122" s="357">
        <v>892</v>
      </c>
      <c r="D122" s="357">
        <v>379</v>
      </c>
      <c r="E122" s="149">
        <v>0.42488789237668162</v>
      </c>
      <c r="F122" s="272"/>
      <c r="H122" s="67">
        <v>45108</v>
      </c>
      <c r="I122" s="346">
        <v>7238132.9600000028</v>
      </c>
      <c r="J122" s="346">
        <v>2736462.7700000005</v>
      </c>
      <c r="K122" s="149">
        <v>0.37806196502916956</v>
      </c>
    </row>
    <row r="123" spans="2:11" ht="14.5">
      <c r="B123" s="141">
        <v>45139</v>
      </c>
      <c r="C123" s="357">
        <v>979</v>
      </c>
      <c r="D123" s="357">
        <v>338</v>
      </c>
      <c r="E123" s="149">
        <v>0.34525025536261489</v>
      </c>
      <c r="F123" s="272"/>
      <c r="H123" s="67">
        <v>45139</v>
      </c>
      <c r="I123" s="346">
        <v>7248772.7200000025</v>
      </c>
      <c r="J123" s="346">
        <v>1907485.6499999992</v>
      </c>
      <c r="K123" s="149">
        <v>0.26314601432282159</v>
      </c>
    </row>
    <row r="124" spans="2:11" ht="14.5">
      <c r="B124" s="141">
        <v>45170</v>
      </c>
      <c r="C124" s="357">
        <v>794</v>
      </c>
      <c r="D124" s="357">
        <v>329</v>
      </c>
      <c r="E124" s="149">
        <v>0.41435768261964734</v>
      </c>
      <c r="F124" s="272"/>
      <c r="H124" s="67">
        <v>45170</v>
      </c>
      <c r="I124" s="346">
        <v>3749085.959999999</v>
      </c>
      <c r="J124" s="346">
        <v>2045067.2199999997</v>
      </c>
      <c r="K124" s="149">
        <v>0.54548421717169704</v>
      </c>
    </row>
    <row r="125" spans="2:11" ht="14.5">
      <c r="B125" s="143" t="s">
        <v>269</v>
      </c>
      <c r="C125" s="275">
        <v>888.33</v>
      </c>
      <c r="D125" s="275">
        <v>348.67</v>
      </c>
      <c r="E125" s="150">
        <v>0.39300000000000002</v>
      </c>
      <c r="F125" s="273"/>
      <c r="H125" s="143" t="s">
        <v>269</v>
      </c>
      <c r="I125" s="180">
        <v>18235991.640000004</v>
      </c>
      <c r="J125" s="180">
        <v>6689015.6399999997</v>
      </c>
      <c r="K125" s="150">
        <v>0.3668029560469791</v>
      </c>
    </row>
    <row r="126" spans="2:11" ht="13" thickBot="1"/>
    <row r="127" spans="2:11" ht="15" thickBot="1">
      <c r="B127" s="133" t="s">
        <v>278</v>
      </c>
      <c r="C127" s="134"/>
      <c r="D127" s="135"/>
      <c r="E127" s="136"/>
      <c r="F127"/>
      <c r="H127" s="133" t="s">
        <v>278</v>
      </c>
      <c r="I127" s="353"/>
      <c r="J127" s="354"/>
      <c r="K127" s="136"/>
    </row>
    <row r="128" spans="2:11" ht="15.5" thickTop="1" thickBot="1">
      <c r="B128" s="137"/>
      <c r="C128" s="145" t="s">
        <v>257</v>
      </c>
      <c r="D128" s="146" t="s">
        <v>258</v>
      </c>
      <c r="E128" s="140" t="s">
        <v>259</v>
      </c>
      <c r="F128" s="274"/>
      <c r="H128" s="137"/>
      <c r="I128" s="355" t="s">
        <v>260</v>
      </c>
      <c r="J128" s="144" t="s">
        <v>261</v>
      </c>
      <c r="K128" s="147" t="s">
        <v>259</v>
      </c>
    </row>
    <row r="129" spans="2:11" ht="14.5">
      <c r="B129" s="141">
        <v>45200</v>
      </c>
      <c r="C129" s="357"/>
      <c r="D129" s="357"/>
      <c r="E129" s="149"/>
      <c r="F129" s="272"/>
      <c r="H129" s="352">
        <v>45200</v>
      </c>
      <c r="I129" s="346"/>
      <c r="J129" s="346"/>
      <c r="K129" s="149"/>
    </row>
    <row r="130" spans="2:11" ht="14.5">
      <c r="B130" s="141">
        <v>45231</v>
      </c>
      <c r="C130" s="357"/>
      <c r="D130" s="357"/>
      <c r="E130" s="149"/>
      <c r="F130" s="272"/>
      <c r="H130" s="352">
        <v>45231</v>
      </c>
      <c r="I130" s="346"/>
      <c r="J130" s="346"/>
      <c r="K130" s="149"/>
    </row>
    <row r="131" spans="2:11" ht="14.5">
      <c r="B131" s="141">
        <v>45261</v>
      </c>
      <c r="C131" s="357"/>
      <c r="D131" s="357"/>
      <c r="E131" s="149"/>
      <c r="F131" s="272"/>
      <c r="H131" s="352">
        <v>45261</v>
      </c>
      <c r="I131" s="346"/>
      <c r="J131" s="346"/>
      <c r="K131" s="149"/>
    </row>
    <row r="132" spans="2:11" ht="14.5">
      <c r="B132" s="143" t="s">
        <v>262</v>
      </c>
      <c r="C132" s="144">
        <v>0</v>
      </c>
      <c r="D132" s="144">
        <v>0</v>
      </c>
      <c r="E132" s="150">
        <v>0</v>
      </c>
      <c r="F132" s="273"/>
      <c r="H132" s="143" t="s">
        <v>262</v>
      </c>
      <c r="I132" s="180">
        <v>0</v>
      </c>
      <c r="J132" s="180">
        <v>0</v>
      </c>
      <c r="K132" s="150">
        <v>0</v>
      </c>
    </row>
    <row r="133" spans="2:11" ht="13" thickBot="1"/>
    <row r="134" spans="2:11" ht="15" thickBot="1">
      <c r="B134" s="133" t="s">
        <v>279</v>
      </c>
      <c r="C134" s="134"/>
      <c r="D134" s="135"/>
      <c r="E134" s="136"/>
      <c r="F134"/>
      <c r="H134" s="133" t="s">
        <v>279</v>
      </c>
      <c r="I134" s="134"/>
      <c r="J134" s="135"/>
      <c r="K134" s="136"/>
    </row>
    <row r="135" spans="2:11" ht="15.5" thickTop="1" thickBot="1">
      <c r="B135" s="137"/>
      <c r="C135" s="145" t="s">
        <v>257</v>
      </c>
      <c r="D135" s="146" t="s">
        <v>258</v>
      </c>
      <c r="E135" s="140" t="s">
        <v>259</v>
      </c>
      <c r="F135" s="274"/>
      <c r="H135" s="137"/>
      <c r="I135" s="145" t="s">
        <v>260</v>
      </c>
      <c r="J135" s="146" t="s">
        <v>261</v>
      </c>
      <c r="K135" s="147" t="s">
        <v>259</v>
      </c>
    </row>
    <row r="136" spans="2:11" ht="14.5">
      <c r="B136" s="141">
        <v>45292</v>
      </c>
      <c r="C136" s="357"/>
      <c r="D136" s="357"/>
      <c r="E136" s="149"/>
      <c r="F136" s="272"/>
      <c r="H136" s="67">
        <v>45292</v>
      </c>
      <c r="I136" s="346"/>
      <c r="J136" s="346"/>
      <c r="K136" s="149"/>
    </row>
    <row r="137" spans="2:11" ht="14.5">
      <c r="B137" s="141">
        <v>45323</v>
      </c>
      <c r="C137" s="357"/>
      <c r="D137" s="357"/>
      <c r="E137" s="149"/>
      <c r="F137" s="272"/>
      <c r="H137" s="67">
        <v>45323</v>
      </c>
      <c r="I137" s="346"/>
      <c r="J137" s="346"/>
      <c r="K137" s="149"/>
    </row>
    <row r="138" spans="2:11" ht="14.5">
      <c r="B138" s="141">
        <v>45352</v>
      </c>
      <c r="C138" s="357"/>
      <c r="D138" s="357"/>
      <c r="E138" s="149"/>
      <c r="F138" s="272"/>
      <c r="H138" s="67">
        <v>45352</v>
      </c>
      <c r="I138" s="346"/>
      <c r="J138" s="346"/>
      <c r="K138" s="149"/>
    </row>
    <row r="139" spans="2:11" ht="14.5">
      <c r="B139" s="143" t="s">
        <v>265</v>
      </c>
      <c r="C139" s="275">
        <v>0</v>
      </c>
      <c r="D139" s="144">
        <v>0</v>
      </c>
      <c r="E139" s="150">
        <v>0</v>
      </c>
      <c r="F139" s="273"/>
      <c r="H139" s="143" t="s">
        <v>265</v>
      </c>
      <c r="I139" s="180">
        <v>0</v>
      </c>
      <c r="J139" s="180">
        <v>0</v>
      </c>
      <c r="K139" s="150">
        <v>0</v>
      </c>
    </row>
  </sheetData>
  <mergeCells count="14">
    <mergeCell ref="G15:H15"/>
    <mergeCell ref="G16:H16"/>
    <mergeCell ref="G9:H9"/>
    <mergeCell ref="G10:H10"/>
    <mergeCell ref="G11:H11"/>
    <mergeCell ref="G12:H12"/>
    <mergeCell ref="G13:H13"/>
    <mergeCell ref="G14:H14"/>
    <mergeCell ref="G8:H8"/>
    <mergeCell ref="C4:E4"/>
    <mergeCell ref="G4:H4"/>
    <mergeCell ref="G5:H5"/>
    <mergeCell ref="G6:H6"/>
    <mergeCell ref="G7:H7"/>
  </mergeCells>
  <pageMargins left="0.25" right="0.25" top="0.75" bottom="0.75" header="0.3" footer="0.3"/>
  <pageSetup paperSize="8" scale="81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L99"/>
  <sheetViews>
    <sheetView tabSelected="1" zoomScale="80" zoomScaleNormal="80" workbookViewId="0">
      <pane xSplit="4" ySplit="9" topLeftCell="E36" activePane="bottomRight" state="frozen"/>
      <selection pane="topRight" activeCell="M27" sqref="M27"/>
      <selection pane="bottomLeft" activeCell="M27" sqref="M27"/>
      <selection pane="bottomRight" activeCell="I2" sqref="I2"/>
    </sheetView>
  </sheetViews>
  <sheetFormatPr defaultColWidth="8.6328125" defaultRowHeight="14.5"/>
  <cols>
    <col min="1" max="1" width="8.6328125" hidden="1" customWidth="1"/>
    <col min="2" max="2" width="3.54296875" customWidth="1"/>
    <col min="3" max="3" width="12" customWidth="1"/>
    <col min="4" max="4" width="50.453125" customWidth="1"/>
    <col min="5" max="9" width="13.6328125" customWidth="1"/>
    <col min="10" max="10" width="10.54296875" customWidth="1"/>
    <col min="11" max="11" width="8.6328125" hidden="1" customWidth="1"/>
  </cols>
  <sheetData>
    <row r="2" spans="2:12" ht="15.5">
      <c r="B2" s="203"/>
      <c r="C2" s="391" t="s">
        <v>280</v>
      </c>
      <c r="D2" s="391"/>
      <c r="E2" s="391"/>
      <c r="F2" s="391"/>
      <c r="G2" s="391"/>
      <c r="H2" s="391"/>
      <c r="I2" s="203"/>
      <c r="J2" s="204"/>
      <c r="K2" s="205"/>
      <c r="L2" s="206"/>
    </row>
    <row r="3" spans="2:12" ht="15.5">
      <c r="C3" s="391" t="s">
        <v>281</v>
      </c>
      <c r="D3" s="392"/>
      <c r="E3" s="392"/>
      <c r="F3" s="392"/>
      <c r="G3" s="392"/>
      <c r="H3" s="392"/>
    </row>
    <row r="4" spans="2:12" ht="15.5">
      <c r="C4" s="391" t="s">
        <v>282</v>
      </c>
      <c r="D4" s="391"/>
      <c r="E4" s="391"/>
      <c r="F4" s="391"/>
      <c r="G4" s="391"/>
      <c r="H4" s="391"/>
    </row>
    <row r="5" spans="2:12" s="167" customFormat="1" ht="12" customHeight="1" thickBot="1">
      <c r="C5" s="386"/>
      <c r="D5" s="386"/>
      <c r="E5" s="386"/>
      <c r="F5" s="386"/>
      <c r="G5" s="386"/>
      <c r="H5" s="386"/>
      <c r="I5" s="386"/>
    </row>
    <row r="6" spans="2:12" ht="15" customHeight="1">
      <c r="C6" s="207"/>
      <c r="D6" s="208"/>
      <c r="E6" s="209" t="s">
        <v>283</v>
      </c>
      <c r="F6" s="210" t="s">
        <v>284</v>
      </c>
      <c r="G6" s="387" t="s">
        <v>285</v>
      </c>
      <c r="H6" s="387" t="s">
        <v>286</v>
      </c>
      <c r="I6" s="211"/>
      <c r="J6" s="364"/>
      <c r="K6" s="211"/>
    </row>
    <row r="7" spans="2:12" ht="25.5" customHeight="1">
      <c r="C7" s="389" t="s">
        <v>287</v>
      </c>
      <c r="D7" s="390"/>
      <c r="E7" s="212" t="s">
        <v>288</v>
      </c>
      <c r="F7" s="266" t="s">
        <v>289</v>
      </c>
      <c r="G7" s="388"/>
      <c r="H7" s="388"/>
      <c r="I7" s="383" t="s">
        <v>290</v>
      </c>
      <c r="J7" s="382" t="s">
        <v>291</v>
      </c>
      <c r="K7" s="383" t="s">
        <v>292</v>
      </c>
    </row>
    <row r="8" spans="2:12">
      <c r="C8" s="213"/>
      <c r="D8" s="214"/>
      <c r="E8" s="215" t="s">
        <v>293</v>
      </c>
      <c r="F8" s="266" t="s">
        <v>293</v>
      </c>
      <c r="G8" s="267" t="s">
        <v>294</v>
      </c>
      <c r="H8" s="268" t="s">
        <v>294</v>
      </c>
      <c r="I8" s="383"/>
      <c r="J8" s="382"/>
      <c r="K8" s="383"/>
    </row>
    <row r="9" spans="2:12" ht="15" thickBot="1">
      <c r="C9" s="216"/>
      <c r="D9" s="217"/>
      <c r="E9" s="216" t="s">
        <v>295</v>
      </c>
      <c r="F9" s="218" t="s">
        <v>295</v>
      </c>
      <c r="G9" s="219" t="s">
        <v>295</v>
      </c>
      <c r="H9" s="220" t="s">
        <v>295</v>
      </c>
      <c r="I9" s="221" t="s">
        <v>296</v>
      </c>
      <c r="J9" s="365" t="s">
        <v>296</v>
      </c>
      <c r="K9" s="221" t="s">
        <v>296</v>
      </c>
    </row>
    <row r="10" spans="2:12">
      <c r="C10" s="213" t="s">
        <v>297</v>
      </c>
      <c r="D10" s="214" t="s">
        <v>298</v>
      </c>
      <c r="E10" s="283">
        <v>1652.3420000000001</v>
      </c>
      <c r="F10" s="284">
        <v>2018</v>
      </c>
      <c r="G10" s="285"/>
      <c r="H10" s="285">
        <v>484.06689000000006</v>
      </c>
      <c r="I10" s="286">
        <v>1533.9331099999999</v>
      </c>
      <c r="J10" s="366">
        <v>1312</v>
      </c>
      <c r="K10" s="258">
        <v>1285.31</v>
      </c>
    </row>
    <row r="11" spans="2:12">
      <c r="C11" s="213" t="s">
        <v>299</v>
      </c>
      <c r="D11" s="214" t="s">
        <v>300</v>
      </c>
      <c r="E11" s="283">
        <v>552.09500000000003</v>
      </c>
      <c r="F11" s="284">
        <v>567</v>
      </c>
      <c r="G11" s="285"/>
      <c r="H11" s="285">
        <v>230.08640999999992</v>
      </c>
      <c r="I11" s="286">
        <v>336.91359000000011</v>
      </c>
      <c r="J11" s="366">
        <v>428</v>
      </c>
      <c r="K11" s="258">
        <v>201.24900000000002</v>
      </c>
    </row>
    <row r="12" spans="2:12">
      <c r="C12" s="213" t="s">
        <v>301</v>
      </c>
      <c r="D12" s="214" t="s">
        <v>302</v>
      </c>
      <c r="E12" s="283">
        <v>120.669</v>
      </c>
      <c r="F12" s="284">
        <v>97</v>
      </c>
      <c r="G12" s="285"/>
      <c r="H12" s="285">
        <v>48.336550000000003</v>
      </c>
      <c r="I12" s="286">
        <v>48.663449999999997</v>
      </c>
      <c r="J12" s="366">
        <v>152</v>
      </c>
      <c r="K12" s="258">
        <v>15.736999999999995</v>
      </c>
    </row>
    <row r="13" spans="2:12">
      <c r="C13" s="213" t="s">
        <v>303</v>
      </c>
      <c r="D13" s="214" t="s">
        <v>304</v>
      </c>
      <c r="E13" s="283"/>
      <c r="F13" s="284"/>
      <c r="G13" s="285"/>
      <c r="H13" s="285">
        <v>10.68601</v>
      </c>
      <c r="I13" s="286">
        <v>-10.68601</v>
      </c>
      <c r="J13" s="366"/>
      <c r="K13" s="258">
        <v>-63.4</v>
      </c>
    </row>
    <row r="14" spans="2:12" ht="15" thickBot="1">
      <c r="C14" s="213"/>
      <c r="D14" s="214"/>
      <c r="E14" s="283"/>
      <c r="F14" s="284"/>
      <c r="G14" s="285"/>
      <c r="H14" s="285"/>
      <c r="I14" s="286"/>
      <c r="J14" s="367"/>
      <c r="K14" s="243"/>
    </row>
    <row r="15" spans="2:12" s="152" customFormat="1" ht="15" thickBot="1">
      <c r="C15" s="384" t="s">
        <v>305</v>
      </c>
      <c r="D15" s="385"/>
      <c r="E15" s="287">
        <v>2325.1059999999998</v>
      </c>
      <c r="F15" s="288">
        <v>2682</v>
      </c>
      <c r="G15" s="288">
        <v>0</v>
      </c>
      <c r="H15" s="288">
        <v>773.17585999999994</v>
      </c>
      <c r="I15" s="289">
        <v>1908.8241400000002</v>
      </c>
      <c r="J15" s="368">
        <v>1892</v>
      </c>
      <c r="K15" s="259">
        <f>SUM(K10:K13)</f>
        <v>1438.896</v>
      </c>
    </row>
    <row r="16" spans="2:12">
      <c r="C16" s="213"/>
      <c r="D16" s="214"/>
      <c r="E16" s="283"/>
      <c r="F16" s="284"/>
      <c r="G16" s="285"/>
      <c r="H16" s="285"/>
      <c r="I16" s="286"/>
      <c r="J16" s="367"/>
      <c r="K16" s="244"/>
    </row>
    <row r="17" spans="3:11">
      <c r="C17" s="222" t="s">
        <v>306</v>
      </c>
      <c r="D17" s="214"/>
      <c r="E17" s="283"/>
      <c r="F17" s="284"/>
      <c r="G17" s="285"/>
      <c r="H17" s="285"/>
      <c r="I17" s="286"/>
      <c r="J17" s="367"/>
      <c r="K17" s="245"/>
    </row>
    <row r="18" spans="3:11">
      <c r="C18" s="213" t="s">
        <v>307</v>
      </c>
      <c r="D18" s="214" t="s">
        <v>308</v>
      </c>
      <c r="E18" s="290"/>
      <c r="F18" s="291">
        <v>200</v>
      </c>
      <c r="G18" s="292">
        <v>19.660400000000003</v>
      </c>
      <c r="H18" s="292">
        <v>7.7996599999999603</v>
      </c>
      <c r="I18" s="293">
        <v>172.53994000000003</v>
      </c>
      <c r="J18" s="366">
        <v>140</v>
      </c>
      <c r="K18" s="258">
        <v>0</v>
      </c>
    </row>
    <row r="19" spans="3:11">
      <c r="C19" s="213"/>
      <c r="D19" s="214"/>
      <c r="E19" s="290"/>
      <c r="F19" s="291"/>
      <c r="G19" s="292"/>
      <c r="H19" s="292"/>
      <c r="I19" s="293"/>
      <c r="J19" s="366"/>
      <c r="K19" s="258"/>
    </row>
    <row r="20" spans="3:11">
      <c r="C20" s="222" t="s">
        <v>309</v>
      </c>
      <c r="D20" s="214"/>
      <c r="E20" s="290"/>
      <c r="F20" s="291"/>
      <c r="G20" s="292"/>
      <c r="H20" s="292"/>
      <c r="I20" s="293"/>
      <c r="J20" s="366"/>
      <c r="K20" s="258"/>
    </row>
    <row r="21" spans="3:11">
      <c r="C21" s="213" t="s">
        <v>310</v>
      </c>
      <c r="D21" s="214" t="s">
        <v>311</v>
      </c>
      <c r="E21" s="290">
        <v>500</v>
      </c>
      <c r="F21" s="291">
        <v>500</v>
      </c>
      <c r="G21" s="292">
        <v>448.93810000000002</v>
      </c>
      <c r="H21" s="292"/>
      <c r="I21" s="293">
        <v>51.06189999999998</v>
      </c>
      <c r="J21" s="366">
        <v>200</v>
      </c>
      <c r="K21" s="258">
        <v>-150</v>
      </c>
    </row>
    <row r="22" spans="3:11" ht="14.15" customHeight="1">
      <c r="C22" s="213" t="s">
        <v>312</v>
      </c>
      <c r="D22" s="214" t="s">
        <v>313</v>
      </c>
      <c r="E22" s="290"/>
      <c r="F22" s="291"/>
      <c r="G22" s="292">
        <v>118.31863</v>
      </c>
      <c r="H22" s="292"/>
      <c r="I22" s="293">
        <v>-118.31863</v>
      </c>
      <c r="J22" s="366">
        <v>51</v>
      </c>
      <c r="K22" s="258">
        <v>0</v>
      </c>
    </row>
    <row r="23" spans="3:11">
      <c r="C23" s="213" t="s">
        <v>314</v>
      </c>
      <c r="D23" s="214" t="s">
        <v>315</v>
      </c>
      <c r="E23" s="290"/>
      <c r="F23" s="291"/>
      <c r="G23" s="292">
        <v>0</v>
      </c>
      <c r="H23" s="292"/>
      <c r="I23" s="293">
        <v>0</v>
      </c>
      <c r="J23" s="366"/>
      <c r="K23" s="258">
        <v>0</v>
      </c>
    </row>
    <row r="24" spans="3:11" ht="14.15" customHeight="1">
      <c r="C24" s="223" t="s">
        <v>316</v>
      </c>
      <c r="D24" s="214" t="s">
        <v>317</v>
      </c>
      <c r="E24" s="290"/>
      <c r="F24" s="291">
        <v>504</v>
      </c>
      <c r="G24" s="292">
        <v>43.697919999999996</v>
      </c>
      <c r="H24" s="292"/>
      <c r="I24" s="293">
        <v>460.30207999999999</v>
      </c>
      <c r="J24" s="366">
        <v>450</v>
      </c>
      <c r="K24" s="258">
        <v>833.08199999999999</v>
      </c>
    </row>
    <row r="25" spans="3:11">
      <c r="C25" s="223" t="s">
        <v>318</v>
      </c>
      <c r="D25" s="214" t="s">
        <v>319</v>
      </c>
      <c r="E25" s="290"/>
      <c r="F25" s="291">
        <v>356</v>
      </c>
      <c r="G25" s="292">
        <v>16.953169999999997</v>
      </c>
      <c r="H25" s="292"/>
      <c r="I25" s="293">
        <v>339.04683</v>
      </c>
      <c r="J25" s="366">
        <v>500</v>
      </c>
      <c r="K25" s="258">
        <v>1200</v>
      </c>
    </row>
    <row r="26" spans="3:11">
      <c r="C26" s="223" t="s">
        <v>320</v>
      </c>
      <c r="D26" s="214" t="s">
        <v>321</v>
      </c>
      <c r="E26" s="290">
        <v>250</v>
      </c>
      <c r="F26" s="291">
        <v>250</v>
      </c>
      <c r="G26" s="292">
        <v>155.43412000000001</v>
      </c>
      <c r="H26" s="292"/>
      <c r="I26" s="293">
        <v>94.565879999999993</v>
      </c>
      <c r="J26" s="366">
        <v>197.43412000000001</v>
      </c>
      <c r="K26" s="258">
        <v>0</v>
      </c>
    </row>
    <row r="27" spans="3:11">
      <c r="C27" s="223" t="s">
        <v>322</v>
      </c>
      <c r="D27" s="214" t="s">
        <v>323</v>
      </c>
      <c r="E27" s="290">
        <v>7863</v>
      </c>
      <c r="F27" s="291">
        <v>7863</v>
      </c>
      <c r="G27" s="292">
        <v>-0.20907999999997173</v>
      </c>
      <c r="H27" s="292"/>
      <c r="I27" s="293">
        <v>7863.2090799999996</v>
      </c>
      <c r="J27" s="366">
        <v>619</v>
      </c>
      <c r="K27" s="258">
        <v>-274</v>
      </c>
    </row>
    <row r="28" spans="3:11">
      <c r="C28" s="223" t="s">
        <v>324</v>
      </c>
      <c r="D28" s="214" t="s">
        <v>325</v>
      </c>
      <c r="E28" s="290">
        <v>605</v>
      </c>
      <c r="F28" s="291">
        <v>655</v>
      </c>
      <c r="G28" s="292">
        <v>6.2817400000000001</v>
      </c>
      <c r="H28" s="292"/>
      <c r="I28" s="293">
        <v>648.71825999999999</v>
      </c>
      <c r="J28" s="366">
        <v>327</v>
      </c>
      <c r="K28" s="258">
        <v>629</v>
      </c>
    </row>
    <row r="29" spans="3:11">
      <c r="C29" s="223" t="s">
        <v>326</v>
      </c>
      <c r="D29" s="214" t="s">
        <v>327</v>
      </c>
      <c r="E29" s="290"/>
      <c r="F29" s="291">
        <v>254</v>
      </c>
      <c r="G29" s="292">
        <v>165.78264999999999</v>
      </c>
      <c r="H29" s="292"/>
      <c r="I29" s="293">
        <v>88.21735000000001</v>
      </c>
      <c r="J29" s="366">
        <v>254</v>
      </c>
      <c r="K29" s="258">
        <v>250</v>
      </c>
    </row>
    <row r="30" spans="3:11">
      <c r="C30" s="223" t="s">
        <v>310</v>
      </c>
      <c r="D30" s="214" t="s">
        <v>328</v>
      </c>
      <c r="E30" s="290"/>
      <c r="F30" s="291"/>
      <c r="G30" s="292"/>
      <c r="H30" s="292"/>
      <c r="I30" s="293">
        <v>0</v>
      </c>
      <c r="J30" s="366">
        <v>-67</v>
      </c>
      <c r="K30" s="258">
        <v>100</v>
      </c>
    </row>
    <row r="31" spans="3:11">
      <c r="C31" s="223" t="s">
        <v>329</v>
      </c>
      <c r="D31" s="214" t="s">
        <v>330</v>
      </c>
      <c r="E31" s="290">
        <v>250</v>
      </c>
      <c r="F31" s="291">
        <v>250</v>
      </c>
      <c r="G31" s="292">
        <v>40.934930000000001</v>
      </c>
      <c r="H31" s="292"/>
      <c r="I31" s="293">
        <v>209.06506999999999</v>
      </c>
      <c r="J31" s="366">
        <v>150</v>
      </c>
      <c r="K31" s="258">
        <v>-35</v>
      </c>
    </row>
    <row r="32" spans="3:11">
      <c r="C32" s="223" t="s">
        <v>331</v>
      </c>
      <c r="D32" s="214" t="s">
        <v>332</v>
      </c>
      <c r="E32" s="290">
        <v>250</v>
      </c>
      <c r="F32" s="291">
        <v>250</v>
      </c>
      <c r="G32" s="292">
        <v>39.123990000000006</v>
      </c>
      <c r="H32" s="292"/>
      <c r="I32" s="293">
        <v>210.87601000000001</v>
      </c>
      <c r="J32" s="366">
        <v>250</v>
      </c>
      <c r="K32" s="258">
        <v>170</v>
      </c>
    </row>
    <row r="33" spans="3:11">
      <c r="C33" s="223" t="s">
        <v>333</v>
      </c>
      <c r="D33" s="214" t="s">
        <v>334</v>
      </c>
      <c r="E33" s="290"/>
      <c r="F33" s="291">
        <v>20</v>
      </c>
      <c r="G33" s="292">
        <v>40.520160000000004</v>
      </c>
      <c r="H33" s="292"/>
      <c r="I33" s="293">
        <v>-20.520160000000004</v>
      </c>
      <c r="J33" s="366">
        <v>44</v>
      </c>
      <c r="K33" s="258">
        <v>40</v>
      </c>
    </row>
    <row r="34" spans="3:11">
      <c r="C34" s="223" t="s">
        <v>335</v>
      </c>
      <c r="D34" s="214" t="s">
        <v>336</v>
      </c>
      <c r="E34" s="290">
        <v>145</v>
      </c>
      <c r="F34" s="291">
        <v>250</v>
      </c>
      <c r="G34" s="292"/>
      <c r="H34" s="292"/>
      <c r="I34" s="293">
        <v>250</v>
      </c>
      <c r="J34" s="366">
        <v>90</v>
      </c>
      <c r="K34" s="258">
        <v>495</v>
      </c>
    </row>
    <row r="35" spans="3:11">
      <c r="C35" s="213" t="s">
        <v>337</v>
      </c>
      <c r="D35" s="214" t="s">
        <v>338</v>
      </c>
      <c r="E35" s="290"/>
      <c r="F35" s="291"/>
      <c r="G35" s="292">
        <v>13.9465</v>
      </c>
      <c r="H35" s="292"/>
      <c r="I35" s="293">
        <v>-13.9465</v>
      </c>
      <c r="J35" s="366">
        <v>14</v>
      </c>
      <c r="K35" s="258">
        <v>16</v>
      </c>
    </row>
    <row r="36" spans="3:11">
      <c r="C36" s="213" t="s">
        <v>339</v>
      </c>
      <c r="D36" s="214" t="s">
        <v>340</v>
      </c>
      <c r="E36" s="290"/>
      <c r="F36" s="291">
        <v>239</v>
      </c>
      <c r="G36" s="292">
        <v>75.788740000000004</v>
      </c>
      <c r="H36" s="292"/>
      <c r="I36" s="293">
        <v>163.21125999999998</v>
      </c>
      <c r="J36" s="366">
        <v>239</v>
      </c>
      <c r="K36" s="258">
        <v>0</v>
      </c>
    </row>
    <row r="37" spans="3:11">
      <c r="C37" s="213" t="s">
        <v>341</v>
      </c>
      <c r="D37" s="214" t="s">
        <v>342</v>
      </c>
      <c r="E37" s="290">
        <v>200</v>
      </c>
      <c r="F37" s="291">
        <v>200</v>
      </c>
      <c r="G37" s="292">
        <v>4.546E-2</v>
      </c>
      <c r="H37" s="292"/>
      <c r="I37" s="293">
        <v>199.95454000000001</v>
      </c>
      <c r="J37" s="366">
        <v>100</v>
      </c>
      <c r="K37" s="258">
        <v>468</v>
      </c>
    </row>
    <row r="38" spans="3:11">
      <c r="C38" s="213" t="s">
        <v>343</v>
      </c>
      <c r="D38" s="214" t="s">
        <v>344</v>
      </c>
      <c r="E38" s="290">
        <v>178</v>
      </c>
      <c r="F38" s="291">
        <v>120</v>
      </c>
      <c r="G38" s="292">
        <v>5.7653600000000047</v>
      </c>
      <c r="H38" s="292"/>
      <c r="I38" s="293">
        <v>114.23464</v>
      </c>
      <c r="J38" s="366">
        <v>101</v>
      </c>
      <c r="K38" s="258">
        <v>0</v>
      </c>
    </row>
    <row r="39" spans="3:11">
      <c r="C39" s="213" t="s">
        <v>345</v>
      </c>
      <c r="D39" s="214" t="s">
        <v>346</v>
      </c>
      <c r="E39" s="290"/>
      <c r="F39" s="291">
        <v>75</v>
      </c>
      <c r="G39" s="292"/>
      <c r="H39" s="292"/>
      <c r="I39" s="293">
        <v>75</v>
      </c>
      <c r="J39" s="366">
        <v>80</v>
      </c>
      <c r="K39" s="258">
        <v>0</v>
      </c>
    </row>
    <row r="40" spans="3:11">
      <c r="C40" s="213" t="s">
        <v>347</v>
      </c>
      <c r="D40" s="214" t="s">
        <v>348</v>
      </c>
      <c r="E40" s="290"/>
      <c r="F40" s="291">
        <v>10</v>
      </c>
      <c r="G40" s="292">
        <v>2.8335999999999997</v>
      </c>
      <c r="H40" s="292"/>
      <c r="I40" s="293">
        <v>7.1664000000000003</v>
      </c>
      <c r="J40" s="366">
        <v>1</v>
      </c>
      <c r="K40" s="258"/>
    </row>
    <row r="41" spans="3:11">
      <c r="C41" s="213" t="s">
        <v>349</v>
      </c>
      <c r="D41" s="214" t="s">
        <v>350</v>
      </c>
      <c r="E41" s="290">
        <v>100</v>
      </c>
      <c r="F41" s="291">
        <v>100</v>
      </c>
      <c r="G41" s="292"/>
      <c r="H41" s="292"/>
      <c r="I41" s="293">
        <v>100</v>
      </c>
      <c r="J41" s="366">
        <v>200</v>
      </c>
      <c r="K41" s="258"/>
    </row>
    <row r="42" spans="3:11">
      <c r="C42" s="213" t="s">
        <v>351</v>
      </c>
      <c r="D42" s="214" t="s">
        <v>352</v>
      </c>
      <c r="E42" s="283"/>
      <c r="F42" s="284"/>
      <c r="G42" s="285">
        <v>30.806999999999999</v>
      </c>
      <c r="H42" s="285"/>
      <c r="I42" s="286"/>
      <c r="J42" s="369">
        <v>70.807000000000002</v>
      </c>
      <c r="K42" s="243">
        <f t="shared" ref="K42" si="0">F42-J42</f>
        <v>-70.807000000000002</v>
      </c>
    </row>
    <row r="43" spans="3:11">
      <c r="C43" s="213"/>
      <c r="D43" s="214"/>
      <c r="E43" s="283"/>
      <c r="F43" s="284"/>
      <c r="G43" s="285"/>
      <c r="H43" s="285"/>
      <c r="I43" s="286"/>
      <c r="J43" s="369"/>
      <c r="K43" s="243"/>
    </row>
    <row r="44" spans="3:11">
      <c r="C44" s="224" t="s">
        <v>353</v>
      </c>
      <c r="D44" s="225"/>
      <c r="E44" s="283"/>
      <c r="F44" s="284"/>
      <c r="G44" s="285"/>
      <c r="H44" s="285"/>
      <c r="I44" s="286"/>
      <c r="J44" s="369"/>
      <c r="K44" s="243"/>
    </row>
    <row r="45" spans="3:11">
      <c r="C45" s="213" t="s">
        <v>354</v>
      </c>
      <c r="D45" s="214" t="s">
        <v>355</v>
      </c>
      <c r="E45" s="290">
        <v>3790.54</v>
      </c>
      <c r="F45" s="291">
        <v>4324.3599999999997</v>
      </c>
      <c r="G45" s="294">
        <v>74.875900000000016</v>
      </c>
      <c r="H45" s="294">
        <v>1615.1835699999999</v>
      </c>
      <c r="I45" s="293">
        <v>2634.3005299999995</v>
      </c>
      <c r="J45" s="366">
        <v>4499</v>
      </c>
      <c r="K45" s="258">
        <v>1078</v>
      </c>
    </row>
    <row r="46" spans="3:11">
      <c r="C46" s="226" t="s">
        <v>356</v>
      </c>
      <c r="D46" s="214" t="s">
        <v>357</v>
      </c>
      <c r="E46" s="290">
        <v>1000</v>
      </c>
      <c r="F46" s="291">
        <v>2675</v>
      </c>
      <c r="G46" s="294">
        <v>183.27901000000003</v>
      </c>
      <c r="H46" s="294"/>
      <c r="I46" s="293">
        <v>2491.7209899999998</v>
      </c>
      <c r="J46" s="366">
        <v>2242</v>
      </c>
      <c r="K46" s="258">
        <v>1231</v>
      </c>
    </row>
    <row r="47" spans="3:11">
      <c r="C47" s="213" t="s">
        <v>358</v>
      </c>
      <c r="D47" s="214" t="s">
        <v>359</v>
      </c>
      <c r="E47" s="290">
        <v>1451.4969999999998</v>
      </c>
      <c r="F47" s="291">
        <v>2478.585</v>
      </c>
      <c r="G47" s="292">
        <v>1405.3190000000002</v>
      </c>
      <c r="H47" s="292"/>
      <c r="I47" s="293">
        <v>1073.2659999999998</v>
      </c>
      <c r="J47" s="366">
        <v>2494</v>
      </c>
      <c r="K47" s="258">
        <v>1003.66419</v>
      </c>
    </row>
    <row r="48" spans="3:11" ht="15" thickBot="1">
      <c r="C48" s="213"/>
      <c r="D48" s="214"/>
      <c r="E48" s="283"/>
      <c r="F48" s="284"/>
      <c r="G48" s="285"/>
      <c r="H48" s="285"/>
      <c r="I48" s="286">
        <v>0</v>
      </c>
      <c r="J48" s="369"/>
      <c r="K48" s="243"/>
    </row>
    <row r="49" spans="3:11" s="152" customFormat="1" ht="15" thickBot="1">
      <c r="C49" s="384" t="s">
        <v>360</v>
      </c>
      <c r="D49" s="385"/>
      <c r="E49" s="287">
        <v>16583.037</v>
      </c>
      <c r="F49" s="288">
        <v>21573.945</v>
      </c>
      <c r="G49" s="288">
        <v>2888.0973000000004</v>
      </c>
      <c r="H49" s="288">
        <v>1622.9832299999998</v>
      </c>
      <c r="I49" s="289">
        <v>17093.671470000001</v>
      </c>
      <c r="J49" s="368">
        <v>13246.241119999999</v>
      </c>
      <c r="K49" s="259">
        <f t="shared" ref="K49" si="1">SUM(K18:K47)</f>
        <v>6983.9391899999991</v>
      </c>
    </row>
    <row r="50" spans="3:11">
      <c r="C50" s="213"/>
      <c r="D50" s="214"/>
      <c r="E50" s="283"/>
      <c r="F50" s="284"/>
      <c r="G50" s="285"/>
      <c r="H50" s="285"/>
      <c r="I50" s="286"/>
      <c r="J50" s="367"/>
      <c r="K50" s="245"/>
    </row>
    <row r="51" spans="3:11">
      <c r="C51" s="227" t="s">
        <v>361</v>
      </c>
      <c r="D51" s="214"/>
      <c r="E51" s="283"/>
      <c r="F51" s="284"/>
      <c r="G51" s="285"/>
      <c r="H51" s="285"/>
      <c r="I51" s="286"/>
      <c r="J51" s="367"/>
      <c r="K51" s="245"/>
    </row>
    <row r="52" spans="3:11">
      <c r="C52" s="213" t="s">
        <v>362</v>
      </c>
      <c r="D52" s="214" t="s">
        <v>363</v>
      </c>
      <c r="E52" s="290">
        <v>0</v>
      </c>
      <c r="F52" s="291">
        <v>10</v>
      </c>
      <c r="G52" s="292">
        <v>2.8085100000000018</v>
      </c>
      <c r="H52" s="292"/>
      <c r="I52" s="293">
        <v>7.1914899999999982</v>
      </c>
      <c r="J52" s="366">
        <v>10</v>
      </c>
      <c r="K52" s="258">
        <v>10</v>
      </c>
    </row>
    <row r="53" spans="3:11">
      <c r="C53" s="213" t="s">
        <v>364</v>
      </c>
      <c r="D53" s="214" t="s">
        <v>365</v>
      </c>
      <c r="E53" s="290"/>
      <c r="F53" s="291">
        <v>28</v>
      </c>
      <c r="G53" s="292"/>
      <c r="H53" s="292"/>
      <c r="I53" s="293">
        <v>28</v>
      </c>
      <c r="J53" s="366">
        <v>28</v>
      </c>
      <c r="K53" s="258">
        <v>0</v>
      </c>
    </row>
    <row r="54" spans="3:11" ht="18" customHeight="1">
      <c r="C54" s="213" t="s">
        <v>366</v>
      </c>
      <c r="D54" s="214" t="s">
        <v>367</v>
      </c>
      <c r="E54" s="290">
        <v>84</v>
      </c>
      <c r="F54" s="291">
        <v>84</v>
      </c>
      <c r="G54" s="292"/>
      <c r="H54" s="292"/>
      <c r="I54" s="293">
        <v>84</v>
      </c>
      <c r="J54" s="366">
        <v>0</v>
      </c>
      <c r="K54" s="258">
        <v>-8</v>
      </c>
    </row>
    <row r="55" spans="3:11">
      <c r="C55" s="213" t="s">
        <v>368</v>
      </c>
      <c r="D55" s="214" t="s">
        <v>369</v>
      </c>
      <c r="E55" s="290">
        <v>43</v>
      </c>
      <c r="F55" s="291">
        <v>43</v>
      </c>
      <c r="G55" s="292"/>
      <c r="H55" s="292"/>
      <c r="I55" s="293">
        <v>43</v>
      </c>
      <c r="J55" s="366">
        <v>150</v>
      </c>
      <c r="K55" s="258">
        <v>80</v>
      </c>
    </row>
    <row r="56" spans="3:11">
      <c r="C56" s="213" t="s">
        <v>370</v>
      </c>
      <c r="D56" s="214" t="s">
        <v>371</v>
      </c>
      <c r="E56" s="290">
        <v>550.65</v>
      </c>
      <c r="F56" s="291">
        <v>770</v>
      </c>
      <c r="G56" s="292">
        <v>122.09439999999998</v>
      </c>
      <c r="H56" s="292">
        <v>190.54648</v>
      </c>
      <c r="I56" s="293">
        <v>457.35912000000008</v>
      </c>
      <c r="J56" s="366">
        <v>550</v>
      </c>
      <c r="K56" s="258">
        <v>0</v>
      </c>
    </row>
    <row r="57" spans="3:11">
      <c r="C57" s="213" t="s">
        <v>372</v>
      </c>
      <c r="D57" s="214" t="s">
        <v>373</v>
      </c>
      <c r="E57" s="290">
        <v>50</v>
      </c>
      <c r="F57" s="291">
        <v>50</v>
      </c>
      <c r="G57" s="292">
        <v>50.37632</v>
      </c>
      <c r="H57" s="292"/>
      <c r="I57" s="293">
        <v>-0.37631999999999977</v>
      </c>
      <c r="J57" s="366">
        <v>50</v>
      </c>
      <c r="K57" s="258">
        <v>-6</v>
      </c>
    </row>
    <row r="58" spans="3:11">
      <c r="C58" s="213" t="s">
        <v>374</v>
      </c>
      <c r="D58" s="214" t="s">
        <v>375</v>
      </c>
      <c r="E58" s="290"/>
      <c r="F58" s="291">
        <v>89</v>
      </c>
      <c r="G58" s="292">
        <v>0</v>
      </c>
      <c r="H58" s="292">
        <v>31.141080000000002</v>
      </c>
      <c r="I58" s="293">
        <v>57.858919999999998</v>
      </c>
      <c r="J58" s="366">
        <v>89</v>
      </c>
      <c r="K58" s="258">
        <v>41</v>
      </c>
    </row>
    <row r="59" spans="3:11">
      <c r="C59" s="213" t="s">
        <v>376</v>
      </c>
      <c r="D59" s="214" t="s">
        <v>377</v>
      </c>
      <c r="E59" s="290"/>
      <c r="F59" s="291">
        <v>38</v>
      </c>
      <c r="G59" s="292">
        <v>0</v>
      </c>
      <c r="H59" s="292">
        <v>20.2181</v>
      </c>
      <c r="I59" s="293">
        <v>17.7819</v>
      </c>
      <c r="J59" s="366">
        <v>24</v>
      </c>
      <c r="K59" s="258">
        <v>17</v>
      </c>
    </row>
    <row r="60" spans="3:11">
      <c r="C60" s="213" t="s">
        <v>378</v>
      </c>
      <c r="D60" s="214" t="s">
        <v>379</v>
      </c>
      <c r="E60" s="290">
        <v>1959</v>
      </c>
      <c r="F60" s="291">
        <v>1959</v>
      </c>
      <c r="G60" s="292">
        <v>8.6050000000000004</v>
      </c>
      <c r="H60" s="292">
        <v>107.146</v>
      </c>
      <c r="I60" s="293">
        <v>1843.249</v>
      </c>
      <c r="J60" s="366">
        <v>1299</v>
      </c>
      <c r="K60" s="258">
        <v>60</v>
      </c>
    </row>
    <row r="61" spans="3:11">
      <c r="C61" s="213"/>
      <c r="D61" s="214"/>
      <c r="E61" s="290"/>
      <c r="F61" s="291"/>
      <c r="G61" s="292"/>
      <c r="H61" s="292"/>
      <c r="I61" s="293"/>
      <c r="J61" s="366"/>
      <c r="K61" s="258">
        <v>89</v>
      </c>
    </row>
    <row r="62" spans="3:11" ht="16.5" customHeight="1">
      <c r="C62" s="213" t="s">
        <v>380</v>
      </c>
      <c r="D62" s="214"/>
      <c r="E62" s="283"/>
      <c r="F62" s="284"/>
      <c r="G62" s="285"/>
      <c r="H62" s="285"/>
      <c r="I62" s="286"/>
      <c r="J62" s="369"/>
      <c r="K62" s="243"/>
    </row>
    <row r="63" spans="3:11" ht="17.149999999999999" customHeight="1">
      <c r="C63" s="227" t="s">
        <v>381</v>
      </c>
      <c r="D63" s="214" t="s">
        <v>382</v>
      </c>
      <c r="E63" s="283">
        <v>266.5</v>
      </c>
      <c r="F63" s="284">
        <v>300.5</v>
      </c>
      <c r="G63" s="285">
        <v>217.73524</v>
      </c>
      <c r="H63" s="285"/>
      <c r="I63" s="286">
        <v>82.764759999999995</v>
      </c>
      <c r="J63" s="369">
        <v>247.5</v>
      </c>
      <c r="K63" s="243"/>
    </row>
    <row r="64" spans="3:11">
      <c r="C64" s="213" t="s">
        <v>383</v>
      </c>
      <c r="D64" s="214" t="s">
        <v>384</v>
      </c>
      <c r="E64" s="290"/>
      <c r="F64" s="291">
        <v>123.49799999999999</v>
      </c>
      <c r="G64" s="292">
        <v>0.25</v>
      </c>
      <c r="H64" s="292">
        <v>0</v>
      </c>
      <c r="I64" s="293">
        <v>123.24799999999999</v>
      </c>
      <c r="J64" s="366">
        <v>123</v>
      </c>
      <c r="K64" s="258">
        <v>5</v>
      </c>
    </row>
    <row r="65" spans="3:11">
      <c r="C65" s="213" t="s">
        <v>385</v>
      </c>
      <c r="D65" s="214" t="s">
        <v>386</v>
      </c>
      <c r="E65" s="290"/>
      <c r="F65" s="291">
        <v>6.1969999999999992</v>
      </c>
      <c r="G65" s="292">
        <v>0.61765000000000114</v>
      </c>
      <c r="H65" s="292"/>
      <c r="I65" s="293">
        <v>5.579349999999998</v>
      </c>
      <c r="J65" s="366">
        <v>6</v>
      </c>
      <c r="K65" s="258">
        <v>9</v>
      </c>
    </row>
    <row r="66" spans="3:11">
      <c r="C66" s="213" t="s">
        <v>387</v>
      </c>
      <c r="D66" s="214" t="s">
        <v>388</v>
      </c>
      <c r="E66" s="290">
        <v>140</v>
      </c>
      <c r="F66" s="291">
        <v>124</v>
      </c>
      <c r="G66" s="292">
        <v>0</v>
      </c>
      <c r="H66" s="292"/>
      <c r="I66" s="293">
        <v>124</v>
      </c>
      <c r="J66" s="366">
        <v>0</v>
      </c>
      <c r="K66" s="258">
        <v>-13.334060000000001</v>
      </c>
    </row>
    <row r="67" spans="3:11">
      <c r="C67" s="213" t="s">
        <v>389</v>
      </c>
      <c r="D67" s="214" t="s">
        <v>390</v>
      </c>
      <c r="E67" s="290">
        <v>1103.691</v>
      </c>
      <c r="F67" s="291">
        <v>1175.5</v>
      </c>
      <c r="G67" s="292">
        <v>2.1887500000000037</v>
      </c>
      <c r="H67" s="292"/>
      <c r="I67" s="293">
        <v>1173.31125</v>
      </c>
      <c r="J67" s="366">
        <v>1423</v>
      </c>
      <c r="K67" s="258">
        <v>-15</v>
      </c>
    </row>
    <row r="68" spans="3:11">
      <c r="C68" s="213" t="s">
        <v>351</v>
      </c>
      <c r="D68" s="214" t="s">
        <v>391</v>
      </c>
      <c r="E68" s="290">
        <v>683</v>
      </c>
      <c r="F68" s="291">
        <v>683</v>
      </c>
      <c r="G68" s="292"/>
      <c r="H68" s="292"/>
      <c r="I68" s="293">
        <v>683</v>
      </c>
      <c r="J68" s="366"/>
      <c r="K68" s="258">
        <v>-1707</v>
      </c>
    </row>
    <row r="69" spans="3:11">
      <c r="C69" s="213" t="s">
        <v>392</v>
      </c>
      <c r="D69" s="214" t="s">
        <v>393</v>
      </c>
      <c r="E69" s="290">
        <v>14</v>
      </c>
      <c r="F69" s="291">
        <v>27</v>
      </c>
      <c r="G69" s="292">
        <v>6.4593199999999982</v>
      </c>
      <c r="H69" s="292"/>
      <c r="I69" s="293">
        <v>20.540680000000002</v>
      </c>
      <c r="J69" s="366">
        <v>163</v>
      </c>
      <c r="K69" s="258">
        <v>29.838999999999942</v>
      </c>
    </row>
    <row r="70" spans="3:11">
      <c r="C70" s="213" t="s">
        <v>394</v>
      </c>
      <c r="D70" s="214" t="s">
        <v>395</v>
      </c>
      <c r="E70" s="290"/>
      <c r="F70" s="291"/>
      <c r="G70" s="292"/>
      <c r="H70" s="292"/>
      <c r="I70" s="293"/>
      <c r="J70" s="366">
        <v>1657</v>
      </c>
      <c r="K70" s="258">
        <v>-14</v>
      </c>
    </row>
    <row r="71" spans="3:11">
      <c r="C71" s="213"/>
      <c r="D71" s="214"/>
      <c r="E71" s="290"/>
      <c r="F71" s="291"/>
      <c r="G71" s="292"/>
      <c r="H71" s="292"/>
      <c r="I71" s="293"/>
      <c r="J71" s="366"/>
      <c r="K71" s="258"/>
    </row>
    <row r="72" spans="3:11" ht="15" thickBot="1">
      <c r="C72" s="213"/>
      <c r="D72" s="214"/>
      <c r="E72" s="283"/>
      <c r="F72" s="284"/>
      <c r="G72" s="285"/>
      <c r="H72" s="285"/>
      <c r="I72" s="286"/>
      <c r="J72" s="369"/>
      <c r="K72" s="260"/>
    </row>
    <row r="73" spans="3:11" s="152" customFormat="1" ht="15" thickBot="1">
      <c r="C73" s="384" t="s">
        <v>396</v>
      </c>
      <c r="D73" s="385"/>
      <c r="E73" s="287">
        <v>4893.8410000000003</v>
      </c>
      <c r="F73" s="288">
        <v>5510.6949999999997</v>
      </c>
      <c r="G73" s="288">
        <v>411.13519000000002</v>
      </c>
      <c r="H73" s="288">
        <v>349.05166000000003</v>
      </c>
      <c r="I73" s="289">
        <v>4750.5081500000006</v>
      </c>
      <c r="J73" s="370">
        <v>5819.5</v>
      </c>
      <c r="K73" s="261">
        <f>SUM(K52:K72)</f>
        <v>-1422.4950600000002</v>
      </c>
    </row>
    <row r="74" spans="3:11">
      <c r="C74" s="228"/>
      <c r="D74" s="214"/>
      <c r="E74" s="283"/>
      <c r="F74" s="284"/>
      <c r="G74" s="285"/>
      <c r="H74" s="285"/>
      <c r="I74" s="286"/>
      <c r="J74" s="369"/>
      <c r="K74" s="260"/>
    </row>
    <row r="75" spans="3:11">
      <c r="C75" s="229" t="s">
        <v>397</v>
      </c>
      <c r="D75" s="230"/>
      <c r="E75" s="283"/>
      <c r="F75" s="284"/>
      <c r="G75" s="285"/>
      <c r="H75" s="285"/>
      <c r="I75" s="286"/>
      <c r="J75" s="369"/>
      <c r="K75" s="260"/>
    </row>
    <row r="76" spans="3:11" ht="15" hidden="1" customHeight="1">
      <c r="C76" s="229"/>
      <c r="D76" s="231" t="s">
        <v>398</v>
      </c>
      <c r="E76" s="283"/>
      <c r="F76" s="284"/>
      <c r="G76" s="285"/>
      <c r="H76" s="285"/>
      <c r="I76" s="286">
        <f>F76-G76-H76</f>
        <v>0</v>
      </c>
      <c r="J76" s="369"/>
      <c r="K76" s="243">
        <f>F76-J76</f>
        <v>0</v>
      </c>
    </row>
    <row r="77" spans="3:11">
      <c r="C77" s="213" t="s">
        <v>399</v>
      </c>
      <c r="D77" s="231" t="s">
        <v>400</v>
      </c>
      <c r="E77" s="290">
        <v>100</v>
      </c>
      <c r="F77" s="291">
        <v>135</v>
      </c>
      <c r="G77" s="292">
        <v>0.16500000000000001</v>
      </c>
      <c r="H77" s="292">
        <v>59.881970000000003</v>
      </c>
      <c r="I77" s="293">
        <v>74.953030000000012</v>
      </c>
      <c r="J77" s="366">
        <v>135</v>
      </c>
      <c r="K77" s="258">
        <v>0</v>
      </c>
    </row>
    <row r="78" spans="3:11">
      <c r="C78" s="213"/>
      <c r="D78" s="231"/>
      <c r="E78" s="290"/>
      <c r="F78" s="291"/>
      <c r="G78" s="292"/>
      <c r="H78" s="292"/>
      <c r="I78" s="293"/>
      <c r="J78" s="366"/>
      <c r="K78" s="258"/>
    </row>
    <row r="79" spans="3:11">
      <c r="C79" s="222" t="s">
        <v>401</v>
      </c>
      <c r="D79" s="214"/>
      <c r="E79" s="290">
        <v>0</v>
      </c>
      <c r="F79" s="291">
        <v>0</v>
      </c>
      <c r="G79" s="292">
        <v>0</v>
      </c>
      <c r="H79" s="292">
        <v>0</v>
      </c>
      <c r="I79" s="293">
        <v>0</v>
      </c>
      <c r="J79" s="366"/>
      <c r="K79" s="258">
        <v>0</v>
      </c>
    </row>
    <row r="80" spans="3:11" ht="15" thickBot="1">
      <c r="C80" s="213"/>
      <c r="D80" s="214"/>
      <c r="E80" s="283"/>
      <c r="F80" s="284"/>
      <c r="G80" s="285"/>
      <c r="H80" s="285"/>
      <c r="I80" s="286"/>
      <c r="J80" s="371"/>
      <c r="K80" s="243"/>
    </row>
    <row r="81" spans="3:11" s="152" customFormat="1" ht="15" thickBot="1">
      <c r="C81" s="384" t="s">
        <v>402</v>
      </c>
      <c r="D81" s="385"/>
      <c r="E81" s="287">
        <v>100</v>
      </c>
      <c r="F81" s="288">
        <v>135</v>
      </c>
      <c r="G81" s="288">
        <v>-48.835000000000001</v>
      </c>
      <c r="H81" s="288">
        <v>59.881970000000003</v>
      </c>
      <c r="I81" s="289">
        <v>74.953030000000012</v>
      </c>
      <c r="J81" s="370">
        <v>135</v>
      </c>
      <c r="K81" s="261">
        <f t="shared" ref="K81" si="2">SUM(K75:K80)</f>
        <v>0</v>
      </c>
    </row>
    <row r="82" spans="3:11" ht="15" thickBot="1">
      <c r="C82" s="213"/>
      <c r="D82" s="214"/>
      <c r="E82" s="295"/>
      <c r="F82" s="296"/>
      <c r="G82" s="297"/>
      <c r="H82" s="297"/>
      <c r="I82" s="298"/>
      <c r="J82" s="369"/>
      <c r="K82" s="243"/>
    </row>
    <row r="83" spans="3:11" s="152" customFormat="1" ht="15" thickBot="1">
      <c r="C83" s="393" t="s">
        <v>403</v>
      </c>
      <c r="D83" s="394"/>
      <c r="E83" s="299">
        <v>23901.984</v>
      </c>
      <c r="F83" s="300">
        <v>29901.64</v>
      </c>
      <c r="G83" s="300">
        <v>3250.3974899999998</v>
      </c>
      <c r="H83" s="300">
        <v>2805.0927199999996</v>
      </c>
      <c r="I83" s="301">
        <v>23827.956790000004</v>
      </c>
      <c r="J83" s="372">
        <v>21092.741119999999</v>
      </c>
      <c r="K83" s="232">
        <f>K15+K49+K73+K81</f>
        <v>7000.3401299999996</v>
      </c>
    </row>
    <row r="84" spans="3:11" s="152" customFormat="1">
      <c r="C84" s="233"/>
      <c r="D84" s="233"/>
      <c r="E84" s="234"/>
      <c r="F84" s="234"/>
      <c r="G84" s="234"/>
      <c r="H84" s="234"/>
      <c r="I84" s="234"/>
    </row>
    <row r="85" spans="3:11" s="152" customFormat="1">
      <c r="C85" s="233" t="s">
        <v>404</v>
      </c>
      <c r="D85" s="233"/>
      <c r="E85" s="234"/>
      <c r="F85" s="234"/>
      <c r="G85" s="234"/>
      <c r="H85" s="234"/>
      <c r="I85" s="234"/>
    </row>
    <row r="86" spans="3:11" s="152" customFormat="1">
      <c r="C86" s="191" t="s">
        <v>405</v>
      </c>
      <c r="D86" s="233"/>
      <c r="E86" s="234"/>
      <c r="F86" s="234"/>
      <c r="G86" s="234"/>
      <c r="H86" s="234"/>
      <c r="I86" s="234"/>
    </row>
    <row r="87" spans="3:11" s="152" customFormat="1">
      <c r="C87" s="233"/>
      <c r="D87" s="233"/>
      <c r="E87" s="234"/>
      <c r="F87" s="234"/>
      <c r="G87" s="234"/>
      <c r="H87" s="234"/>
      <c r="I87" s="234"/>
    </row>
    <row r="88" spans="3:11">
      <c r="C88" s="152" t="s">
        <v>406</v>
      </c>
      <c r="D88" s="166"/>
      <c r="E88" s="235"/>
      <c r="F88" s="235"/>
      <c r="G88" s="235"/>
      <c r="H88" s="235"/>
      <c r="I88" s="235"/>
    </row>
    <row r="89" spans="3:11">
      <c r="D89" s="191" t="s">
        <v>407</v>
      </c>
      <c r="E89" s="235">
        <v>6145</v>
      </c>
      <c r="F89" s="235">
        <v>6145</v>
      </c>
      <c r="G89" s="236"/>
      <c r="H89" s="235">
        <v>6145</v>
      </c>
      <c r="I89" s="235"/>
    </row>
    <row r="90" spans="3:11">
      <c r="D90" s="191" t="s">
        <v>408</v>
      </c>
      <c r="E90" s="235">
        <v>6522</v>
      </c>
      <c r="F90" s="235">
        <v>6522</v>
      </c>
      <c r="G90" s="235"/>
      <c r="H90" s="235">
        <f>H83-H89</f>
        <v>-3339.9072800000004</v>
      </c>
      <c r="I90" s="235"/>
    </row>
    <row r="91" spans="3:11">
      <c r="D91" s="191" t="s">
        <v>409</v>
      </c>
      <c r="E91" s="235">
        <v>140</v>
      </c>
      <c r="F91" s="235">
        <v>140</v>
      </c>
      <c r="G91" s="235"/>
      <c r="I91" s="235"/>
    </row>
    <row r="92" spans="3:11">
      <c r="D92" s="191" t="s">
        <v>410</v>
      </c>
      <c r="E92" s="235">
        <v>10999.878000000001</v>
      </c>
      <c r="F92" s="235">
        <v>10999.878000000001</v>
      </c>
      <c r="G92" s="235"/>
      <c r="H92" s="235"/>
      <c r="I92" s="235"/>
    </row>
    <row r="93" spans="3:11">
      <c r="D93" s="191" t="s">
        <v>411</v>
      </c>
      <c r="E93" s="235">
        <v>81</v>
      </c>
      <c r="F93" s="235">
        <f>81+6000</f>
        <v>6081</v>
      </c>
      <c r="G93" s="235"/>
      <c r="H93" s="235"/>
      <c r="I93" s="235"/>
    </row>
    <row r="94" spans="3:11">
      <c r="D94" s="191" t="s">
        <v>412</v>
      </c>
      <c r="E94" s="235"/>
      <c r="F94" s="235"/>
      <c r="G94" s="235"/>
      <c r="H94" s="235"/>
      <c r="I94" s="235"/>
    </row>
    <row r="95" spans="3:11">
      <c r="D95" s="191" t="s">
        <v>413</v>
      </c>
      <c r="E95" s="235">
        <v>14</v>
      </c>
      <c r="F95" s="235">
        <v>14</v>
      </c>
      <c r="G95" s="235"/>
      <c r="H95" s="235"/>
      <c r="I95" s="235"/>
    </row>
    <row r="96" spans="3:11">
      <c r="C96" s="152"/>
      <c r="G96" s="235"/>
      <c r="H96" s="235"/>
      <c r="I96" s="235"/>
    </row>
    <row r="97" spans="3:8">
      <c r="C97" s="152" t="s">
        <v>414</v>
      </c>
      <c r="E97" s="269">
        <f>SUM(E89:E95)</f>
        <v>23901.878000000001</v>
      </c>
      <c r="F97" s="269">
        <f>SUM(F89:F95)</f>
        <v>29901.878000000001</v>
      </c>
      <c r="H97" s="269">
        <f>SUM(H89:H96)</f>
        <v>2805.0927199999996</v>
      </c>
    </row>
    <row r="98" spans="3:8" ht="15" thickBot="1">
      <c r="C98" s="152" t="s">
        <v>415</v>
      </c>
      <c r="E98" s="242">
        <f>E83-E97</f>
        <v>0.10599999999976717</v>
      </c>
      <c r="F98" s="242">
        <f>F83-F97</f>
        <v>-0.23800000000119326</v>
      </c>
      <c r="H98" s="242"/>
    </row>
    <row r="99" spans="3:8" ht="15" thickTop="1"/>
  </sheetData>
  <mergeCells count="15">
    <mergeCell ref="C2:H2"/>
    <mergeCell ref="C3:H3"/>
    <mergeCell ref="C4:H4"/>
    <mergeCell ref="C15:D15"/>
    <mergeCell ref="C83:D83"/>
    <mergeCell ref="J7:J8"/>
    <mergeCell ref="K7:K8"/>
    <mergeCell ref="C81:D81"/>
    <mergeCell ref="C5:I5"/>
    <mergeCell ref="G6:G7"/>
    <mergeCell ref="H6:H7"/>
    <mergeCell ref="C7:D7"/>
    <mergeCell ref="I7:I8"/>
    <mergeCell ref="C73:D73"/>
    <mergeCell ref="C49:D49"/>
  </mergeCells>
  <pageMargins left="0.25" right="0.25" top="0.75" bottom="0.75" header="0.3" footer="0.3"/>
  <pageSetup paperSize="8" scale="50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B08385A9F90D41A570F819283EAC77" ma:contentTypeVersion="7" ma:contentTypeDescription="Create a new document." ma:contentTypeScope="" ma:versionID="dfbdb210c53209a7b2648f081073bec1">
  <xsd:schema xmlns:xsd="http://www.w3.org/2001/XMLSchema" xmlns:xs="http://www.w3.org/2001/XMLSchema" xmlns:p="http://schemas.microsoft.com/office/2006/metadata/properties" xmlns:ns2="837a6baa-a36e-4325-bf43-40a64c6202b9" xmlns:ns3="9792b062-e826-42d1-982a-ae453fb5ac48" targetNamespace="http://schemas.microsoft.com/office/2006/metadata/properties" ma:root="true" ma:fieldsID="b0ccd4a7a40b8d3dc34521dfde2231c9" ns2:_="" ns3:_="">
    <xsd:import namespace="837a6baa-a36e-4325-bf43-40a64c6202b9"/>
    <xsd:import namespace="9792b062-e826-42d1-982a-ae453fb5ac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a6baa-a36e-4325-bf43-40a64c620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2b062-e826-42d1-982a-ae453fb5ac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94C9F2-C1A1-4BE3-93A7-8F4D9B189C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7a6baa-a36e-4325-bf43-40a64c6202b9"/>
    <ds:schemaRef ds:uri="9792b062-e826-42d1-982a-ae453fb5ac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980F5B-D906-45F8-B7D1-1242FD30D3A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2CAAF7D-393C-4B5F-B287-2D5BBACBA8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_options</vt:lpstr>
      <vt:lpstr>_control</vt:lpstr>
      <vt:lpstr>Appendix 1a</vt:lpstr>
      <vt:lpstr>Appendix 1b</vt:lpstr>
      <vt:lpstr>Appendix 1c</vt:lpstr>
      <vt:lpstr>Appendix 2a</vt:lpstr>
      <vt:lpstr>Appendix 2b</vt:lpstr>
      <vt:lpstr>Appendix 2c</vt:lpstr>
      <vt:lpstr>Appendix 2d</vt:lpstr>
      <vt:lpstr>Appendix 3</vt:lpstr>
      <vt:lpstr>Appendix 4</vt:lpstr>
      <vt:lpstr>'Appendix 1a'!Print_Area</vt:lpstr>
      <vt:lpstr>'Appendix 1b'!Print_Area</vt:lpstr>
      <vt:lpstr>'Appendix 1c'!Print_Area</vt:lpstr>
      <vt:lpstr>'Appendix 2a'!Print_Area</vt:lpstr>
      <vt:lpstr>'Appendix 2b'!Print_Area</vt:lpstr>
      <vt:lpstr>'Appendix 2c'!Print_Area</vt:lpstr>
      <vt:lpstr>'Appendix 3'!Print_Area</vt:lpstr>
      <vt:lpstr>'Appendix 4'!Print_Area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Panter</dc:creator>
  <cp:keywords/>
  <dc:description/>
  <cp:lastModifiedBy>Warren Nicola</cp:lastModifiedBy>
  <cp:revision/>
  <cp:lastPrinted>2023-11-28T09:21:55Z</cp:lastPrinted>
  <dcterms:created xsi:type="dcterms:W3CDTF">2017-01-13T10:28:29Z</dcterms:created>
  <dcterms:modified xsi:type="dcterms:W3CDTF">2023-11-28T09:22:44Z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9d8a907f-9b83-4ae8-b4c5-052a43cc1705</vt:lpwstr>
  </property>
  <property fmtid="{D5CDD505-2E9C-101B-9397-08002B2CF9AE}" pid="3" name="MSIP_Label_f2acd28b-79a3-4a0f-b0ff-4b75658b1549_Enabled">
    <vt:lpwstr>True</vt:lpwstr>
  </property>
  <property fmtid="{D5CDD505-2E9C-101B-9397-08002B2CF9AE}" pid="4" name="MSIP_Label_f2acd28b-79a3-4a0f-b0ff-4b75658b1549_SiteId">
    <vt:lpwstr>e46c8472-ef5d-4b63-bc74-4a60db42c371</vt:lpwstr>
  </property>
  <property fmtid="{D5CDD505-2E9C-101B-9397-08002B2CF9AE}" pid="5" name="MSIP_Label_f2acd28b-79a3-4a0f-b0ff-4b75658b1549_SetDate">
    <vt:lpwstr>2021-01-13T15:13:55.8339698Z</vt:lpwstr>
  </property>
  <property fmtid="{D5CDD505-2E9C-101B-9397-08002B2CF9AE}" pid="6" name="MSIP_Label_f2acd28b-79a3-4a0f-b0ff-4b75658b1549_Name">
    <vt:lpwstr>OFFICIAL</vt:lpwstr>
  </property>
  <property fmtid="{D5CDD505-2E9C-101B-9397-08002B2CF9AE}" pid="7" name="MSIP_Label_f2acd28b-79a3-4a0f-b0ff-4b75658b1549_ActionId">
    <vt:lpwstr>62a62489-786a-4b90-ba55-659cc82b4502</vt:lpwstr>
  </property>
  <property fmtid="{D5CDD505-2E9C-101B-9397-08002B2CF9AE}" pid="8" name="MSIP_Label_f2acd28b-79a3-4a0f-b0ff-4b75658b1549_Extended_MSFT_Method">
    <vt:lpwstr>Automatic</vt:lpwstr>
  </property>
  <property fmtid="{D5CDD505-2E9C-101B-9397-08002B2CF9AE}" pid="9" name="Sensitivity">
    <vt:lpwstr>OFFICIAL</vt:lpwstr>
  </property>
  <property fmtid="{D5CDD505-2E9C-101B-9397-08002B2CF9AE}" pid="10" name="ContentTypeId">
    <vt:lpwstr>0x0101007CB08385A9F90D41A570F819283EAC77</vt:lpwstr>
  </property>
  <property fmtid="{D5CDD505-2E9C-101B-9397-08002B2CF9AE}" pid="11" name="Finance_Core_Financual_Year">
    <vt:lpwstr>157;#2023/24|24ac90e9-f61e-49d5-8e74-c824f8acbba2</vt:lpwstr>
  </property>
  <property fmtid="{D5CDD505-2E9C-101B-9397-08002B2CF9AE}" pid="12" name="Finance_ManAcc_Sub_Category">
    <vt:lpwstr>24;#Monthly Management Reports|a6bdeb59-95a9-4740-992b-cc1b3f171ad3</vt:lpwstr>
  </property>
  <property fmtid="{D5CDD505-2E9C-101B-9397-08002B2CF9AE}" pid="13" name="Finance_ManAcc_Business_Area">
    <vt:lpwstr>87;#Force Wide|755029b7-73df-4008-85f1-b97bf452da05</vt:lpwstr>
  </property>
  <property fmtid="{D5CDD505-2E9C-101B-9397-08002B2CF9AE}" pid="14" name="Finance_ManAcc_Document_Type">
    <vt:lpwstr>100;#Final|91f3368c-ba33-46a9-bb8c-e1038e9a7c8c</vt:lpwstr>
  </property>
  <property fmtid="{D5CDD505-2E9C-101B-9397-08002B2CF9AE}" pid="15" name="Finance_Core_Financual_Month">
    <vt:lpwstr>27;#05 August|66f6c5ac-6b5c-4e21-8c5b-bfd46f0db102</vt:lpwstr>
  </property>
  <property fmtid="{D5CDD505-2E9C-101B-9397-08002B2CF9AE}" pid="16" name="Finance_ManAcc_Category">
    <vt:lpwstr>52;#Month End|4298dc1f-ecfb-4ba4-828c-065caa84bc6a</vt:lpwstr>
  </property>
  <property fmtid="{D5CDD505-2E9C-101B-9397-08002B2CF9AE}" pid="17" name="Finance_Core_Business_Owner">
    <vt:lpwstr>19;#Head Of Finance|2d9eab99-247f-498a-83d4-dff9cec97046</vt:lpwstr>
  </property>
  <property fmtid="{D5CDD505-2E9C-101B-9397-08002B2CF9AE}" pid="18" name="Classification">
    <vt:lpwstr>OFFICIAL</vt:lpwstr>
  </property>
  <property fmtid="{D5CDD505-2E9C-101B-9397-08002B2CF9AE}" pid="19" name="Visibility">
    <vt:lpwstr>NOT VISIBLE</vt:lpwstr>
  </property>
</Properties>
</file>