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3\November\"/>
    </mc:Choice>
  </mc:AlternateContent>
  <xr:revisionPtr revIDLastSave="0" documentId="13_ncr:1_{85E3B14F-D398-4D94-899C-B62038AC4FD0}" xr6:coauthVersionLast="47" xr6:coauthVersionMax="47" xr10:uidLastSave="{00000000-0000-0000-0000-000000000000}"/>
  <bookViews>
    <workbookView xWindow="-110" yWindow="-110" windowWidth="19420" windowHeight="10420" xr2:uid="{D7A68EA5-4C7B-451D-853A-5FCD7F0BF2C6}"/>
  </bookViews>
  <sheets>
    <sheet name="Annex 1 " sheetId="1" r:id="rId1"/>
    <sheet name="Annex 2 " sheetId="2" r:id="rId2"/>
    <sheet name="Annex 3" sheetId="6" r:id="rId3"/>
    <sheet name="Summary-programme &amp; spend 23_24" sheetId="3" state="hidden" r:id="rId4"/>
    <sheet name="Appendix 8a" sheetId="4" state="hidden" r:id="rId5"/>
  </sheets>
  <externalReferences>
    <externalReference r:id="rId6"/>
  </externalReferences>
  <definedNames>
    <definedName name="App" localSheetId="1">#REF!</definedName>
    <definedName name="App" localSheetId="2">#REF!</definedName>
    <definedName name="App">#REF!</definedName>
    <definedName name="Appendix3d" localSheetId="1">#REF!</definedName>
    <definedName name="Appendix3d" localSheetId="2">#REF!</definedName>
    <definedName name="Appendix3d" localSheetId="4">#REF!</definedName>
    <definedName name="Appendix3d">#REF!</definedName>
    <definedName name="DataRange" localSheetId="1">#REF!</definedName>
    <definedName name="DataRange" localSheetId="2">#REF!</definedName>
    <definedName name="DataRange" localSheetId="4">#REF!</definedName>
    <definedName name="DataRange" localSheetId="3">#REF!</definedName>
    <definedName name="DataRange">#REF!</definedName>
    <definedName name="fgjkdfh" localSheetId="3">#REF!</definedName>
    <definedName name="fgjkdfh">#REF!</definedName>
    <definedName name="HeaderRange" localSheetId="1">#REF!</definedName>
    <definedName name="HeaderRange" localSheetId="2">#REF!</definedName>
    <definedName name="HeaderRange" localSheetId="4">#REF!</definedName>
    <definedName name="HeaderRange" localSheetId="3">#REF!</definedName>
    <definedName name="HeaderRange">#REF!</definedName>
    <definedName name="_xlnm.Print_Area" localSheetId="0">'Annex 1 '!$A$1:$N$51</definedName>
    <definedName name="_xlnm.Print_Area" localSheetId="1">'Annex 2 '!$A$1:$N$51</definedName>
    <definedName name="_xlnm.Print_Area" localSheetId="2">'Annex 3'!$A$1:$J$62</definedName>
    <definedName name="_xlnm.Print_Area" localSheetId="4">'Appendix 8a'!$A$1:$K$68</definedName>
    <definedName name="Reserves" localSheetId="1">#REF!</definedName>
    <definedName name="Reserves" localSheetId="2">#REF!</definedName>
    <definedName name="Reserves">#REF!</definedName>
    <definedName name="SortRange" localSheetId="1">#REF!</definedName>
    <definedName name="SortRange" localSheetId="2">#REF!</definedName>
    <definedName name="SortRange" localSheetId="4">#REF!</definedName>
    <definedName name="SortRange" localSheetId="3">#REF!</definedName>
    <definedName name="SortRange">#REF!</definedName>
    <definedName name="Summary" localSheetId="1">#REF!</definedName>
    <definedName name="Summary" localSheetId="2">#REF!</definedName>
    <definedName name="Summary" localSheetId="4">#REF!</definedName>
    <definedName name="Summary" localSheetId="3">#REF!</definedName>
    <definedName name="Summary">#REF!</definedName>
    <definedName name="Titles" localSheetId="1">#REF!</definedName>
    <definedName name="Titles" localSheetId="2">#REF!</definedName>
    <definedName name="Titles" localSheetId="4">#REF!</definedName>
    <definedName name="Titles" localSheetId="3">#REF!</definedName>
    <definedName name="Titles">#REF!</definedName>
    <definedName name="TopSection" localSheetId="1">#REF!</definedName>
    <definedName name="TopSection" localSheetId="2">#REF!</definedName>
    <definedName name="TopSection" localSheetId="4">#REF!</definedName>
    <definedName name="TopSection" localSheetId="3">#REF!</definedName>
    <definedName name="TopSection">#REF!</definedName>
    <definedName name="yhdy">[1]Sheet1!$A$1:$I$645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6" l="1"/>
  <c r="J59" i="6"/>
  <c r="J54" i="6"/>
  <c r="J47" i="6"/>
  <c r="O40" i="6"/>
  <c r="J40" i="6"/>
  <c r="H27" i="6"/>
  <c r="J29" i="6" s="1"/>
  <c r="H17" i="6"/>
  <c r="J21" i="6" s="1"/>
  <c r="J31" i="6" s="1"/>
  <c r="J33" i="6" s="1"/>
  <c r="J57" i="6" s="1"/>
  <c r="J61" i="6" l="1"/>
  <c r="J69" i="6" s="1"/>
  <c r="W67" i="2" l="1"/>
  <c r="W68" i="2" s="1"/>
  <c r="W69" i="2" s="1"/>
  <c r="W77" i="2" s="1"/>
  <c r="A23" i="2"/>
  <c r="A25" i="2" s="1"/>
  <c r="A27" i="2" s="1"/>
  <c r="A29" i="2" s="1"/>
  <c r="R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Coe, Matthew</author>
  </authors>
  <commentList>
    <comment ref="F12" authorId="0" shapeId="0" xr:uid="{8C54F5A5-5A07-45B0-A6D1-DA140885FABB}">
      <text>
        <r>
          <rPr>
            <b/>
            <sz val="9"/>
            <color indexed="81"/>
            <rFont val="Tahoma"/>
            <charset val="1"/>
          </rPr>
          <t>Coe, Matthew:</t>
        </r>
        <r>
          <rPr>
            <sz val="9"/>
            <color indexed="81"/>
            <rFont val="Tahoma"/>
            <charset val="1"/>
          </rPr>
          <t xml:space="preserve">
total pay/increment/recruitment increases offset by additional HO grants for Uplift 1386k and 2022/23 officer pay award 1437k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tc={696DD344-81B0-4DE4-84C2-106FB70E0160}</author>
    <author>tc={87000EE2-FA07-4C16-92CE-A7F41123A473}</author>
    <author>tc={047180C9-BB25-4D32-8544-1713170D429C}</author>
    <author>tc={4E9E22EB-C9EF-4B47-9727-E939689076DE}</author>
    <author>tc={C7A0177F-7233-489D-B461-9F2E843A383A}</author>
    <author>tc={69AC724A-8475-43E7-8B52-E2C47310E584}</author>
    <author>tc={E35BE112-8330-4571-8FC4-35817C429556}</author>
    <author>tc={9A7929A9-577C-4FE6-9ED9-4E7B307F1744}</author>
    <author>tc={F178273F-CF73-4C51-A9BD-68C53C270D48}</author>
    <author>tc={7AC91F87-147C-4943-A63F-86BAB8115BC5}</author>
    <author>tc={B48DF5E1-A8FC-4235-BF4C-64A6ECBFEB06}</author>
  </authors>
  <commentList>
    <comment ref="D2" authorId="0" shapeId="0" xr:uid="{58900EE5-8FFD-4819-A44B-27F040E7BDEC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A14" authorId="1" shapeId="0" xr:uid="{696DD344-81B0-4DE4-84C2-106FB70E0160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A19" authorId="2" shapeId="0" xr:uid="{87000EE2-FA07-4C16-92CE-A7F41123A47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B56" authorId="3" shapeId="0" xr:uid="{047180C9-BB25-4D32-8544-1713170D429C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 Manager Alex Hughes</t>
      </text>
    </comment>
    <comment ref="A60" authorId="4" shapeId="0" xr:uid="{4E9E22EB-C9EF-4B47-9727-E939689076DE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B60" authorId="5" shapeId="0" xr:uid="{C7A0177F-7233-489D-B461-9F2E843A383A}">
      <text>
        <t>[Threaded comment]
Your version of Excel allows you to read this threaded comment; however, any edits to it will get removed if the file is opened in a newer version of Excel. Learn more: https://go.microsoft.com/fwlink/?linkid=870924
Comment:
    year 2</t>
      </text>
    </comment>
    <comment ref="A61" authorId="6" shapeId="0" xr:uid="{69AC724A-8475-43E7-8B52-E2C47310E58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2" authorId="7" shapeId="0" xr:uid="{E35BE112-8330-4571-8FC4-35817C4295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A63" authorId="8" shapeId="0" xr:uid="{9A7929A9-577C-4FE6-9ED9-4E7B307F1744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4" authorId="9" shapeId="0" xr:uid="{F178273F-CF73-4C51-A9BD-68C53C270D48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A65" authorId="10" shapeId="0" xr:uid="{7AC91F87-147C-4943-A63F-86BAB8115B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B65" authorId="11" shapeId="0" xr:uid="{B48DF5E1-A8FC-4235-BF4C-64A6ECBFEB0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PNC</t>
      </text>
    </comment>
  </commentList>
</comments>
</file>

<file path=xl/sharedStrings.xml><?xml version="1.0" encoding="utf-8"?>
<sst xmlns="http://schemas.openxmlformats.org/spreadsheetml/2006/main" count="509" uniqueCount="396">
  <si>
    <t>Police and Crime Commissioner for Gwent / Heddlu Gwent Police</t>
  </si>
  <si>
    <t>Medium Term Financial Projections 2023/24 to 2027/28</t>
  </si>
  <si>
    <t>At 27th January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</si>
  <si>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</si>
  <si>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</si>
  <si>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</si>
  <si>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</si>
  <si>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</si>
  <si>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</si>
  <si>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</si>
  <si>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</si>
  <si>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</si>
  <si>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</si>
  <si>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</si>
  <si>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</si>
  <si>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</si>
  <si>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</si>
  <si>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</si>
  <si>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</si>
  <si>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</si>
  <si>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</si>
  <si>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</si>
  <si>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</si>
  <si>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</si>
  <si>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</si>
  <si>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</si>
  <si>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</si>
  <si>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</si>
  <si>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</si>
  <si>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</si>
  <si>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</si>
  <si>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</si>
  <si>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</si>
  <si>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</si>
  <si>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</si>
  <si>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</si>
  <si>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</si>
  <si>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</si>
  <si>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</si>
  <si>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</si>
  <si>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Continuous Improvement Programme Savings</t>
  </si>
  <si>
    <t>Reserve Utilisation</t>
  </si>
  <si>
    <t>Projected Recurring Deficit/ (Surplus) After Efficiencies &amp; Reserve Utilisation</t>
  </si>
  <si>
    <t xml:space="preserve">done: </t>
  </si>
  <si>
    <t>force master budget and pcc master budget uploaded</t>
  </si>
  <si>
    <t xml:space="preserve">identified savings from master budget completed. </t>
  </si>
  <si>
    <t>assumptions checked and correct</t>
  </si>
  <si>
    <t>council tax assumptions checked and correct</t>
  </si>
  <si>
    <t>base difference sheet year on year - note: Jackie's separate s/s (Base to Base) to show movement yr on yr and explanations</t>
  </si>
  <si>
    <t>developments sheet match to pressures s/s</t>
  </si>
  <si>
    <t>update capital sheet for capital programme and feed through to borrowing sheet for finance costs line on front sheet</t>
  </si>
  <si>
    <t xml:space="preserve">ensure front sheet is working properly. </t>
  </si>
  <si>
    <t>update totaliser future per ns email</t>
  </si>
  <si>
    <t>revised pressures</t>
  </si>
  <si>
    <t>2020/21 reserves movement adj - £3.25m to capital, £1m pcso, £1.25 invest pump prime fund</t>
  </si>
  <si>
    <t>update devel sheet for changes &amp; collab slides from Andrew simms 11/11/2020</t>
  </si>
  <si>
    <t xml:space="preserve">to do: </t>
  </si>
  <si>
    <t>Council Tax</t>
  </si>
  <si>
    <t xml:space="preserve"> </t>
  </si>
  <si>
    <t xml:space="preserve">Pressures summary: </t>
  </si>
  <si>
    <t>£'000</t>
  </si>
  <si>
    <t>Pension grant cessation</t>
  </si>
  <si>
    <t>Future Year Staying Ahead Scheme Savings</t>
  </si>
  <si>
    <t>Collaboration pressures</t>
  </si>
  <si>
    <t>Apprentice scheme</t>
  </si>
  <si>
    <t>Additional bank holiday</t>
  </si>
  <si>
    <t>Safeguarding Hub investment</t>
  </si>
  <si>
    <t>FCR ICT &amp; network maint</t>
  </si>
  <si>
    <t>Mental Health NHS income lost</t>
  </si>
  <si>
    <t>WG ANPR maint withdrawel</t>
  </si>
  <si>
    <t xml:space="preserve">Police Now recruitment </t>
  </si>
  <si>
    <t>Investment income lost</t>
  </si>
  <si>
    <t>Police ICT charges</t>
  </si>
  <si>
    <t>DEMS</t>
  </si>
  <si>
    <t>Other net movements</t>
  </si>
  <si>
    <t xml:space="preserve">if exclude: </t>
  </si>
  <si>
    <t>pension grant not stopped</t>
  </si>
  <si>
    <t>collab pressures</t>
  </si>
  <si>
    <t>safeguard hub + possible estab duplication</t>
  </si>
  <si>
    <t>UPDATED</t>
  </si>
  <si>
    <t>Summary of Programme with Capital &amp; Revenue Budgets &amp; Expenditure 2023/24 - @ 30/06/2023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</si>
  <si>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</si>
  <si>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</si>
  <si>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</si>
  <si>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</si>
  <si>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</si>
  <si>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</si>
  <si>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</si>
  <si>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</si>
  <si>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</si>
  <si>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</si>
  <si>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Slippage Y/N</t>
  </si>
  <si>
    <t>Budget</t>
  </si>
  <si>
    <t>To Date</t>
  </si>
  <si>
    <t>£'000's</t>
  </si>
  <si>
    <t>Budget Notes</t>
  </si>
  <si>
    <t>Forecast Notes Q1</t>
  </si>
  <si>
    <t>CAP00002</t>
  </si>
  <si>
    <t>Local Area Policing - Vehicles</t>
  </si>
  <si>
    <t>rollover 1,381,599</t>
  </si>
  <si>
    <t>CAP00001</t>
  </si>
  <si>
    <t>Protective Services - Vehicles</t>
  </si>
  <si>
    <t>rollover 215,439</t>
  </si>
  <si>
    <t>CAP00003</t>
  </si>
  <si>
    <t>Other - Vehicles</t>
  </si>
  <si>
    <t>rollover 2,111</t>
  </si>
  <si>
    <t>CAP00004</t>
  </si>
  <si>
    <t>Funded Vehicles</t>
  </si>
  <si>
    <t>Vehicles - Total</t>
  </si>
  <si>
    <t>HQ</t>
  </si>
  <si>
    <t>CAP00042</t>
  </si>
  <si>
    <t>Replacement HQ incl audio visual</t>
  </si>
  <si>
    <t xml:space="preserve">Initial £100k for outdoor furniture, netting on roof ect. Requires additional £100k for perm signs </t>
  </si>
  <si>
    <t>additional £30k for the window replacement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</si>
  <si>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</si>
  <si>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</si>
  <si>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</si>
  <si>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</si>
  <si>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</si>
  <si>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</si>
  <si>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</si>
  <si>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send detail to Shaun &amp; Jacq</t>
  </si>
  <si>
    <t>CAP00080</t>
  </si>
  <si>
    <t>Maindee refurbishment</t>
  </si>
  <si>
    <t>Tenders back in 13th July.  Award 15th July.  Additional 20% fees and requirements for furniture. £420k plus 20%</t>
  </si>
  <si>
    <t>forecast est. by Shaun. Shaun to find out cleaning cost to be reallocated to the project</t>
  </si>
  <si>
    <t>CAP00081</t>
  </si>
  <si>
    <t>Property &amp; evidence store</t>
  </si>
  <si>
    <t>Costings from business case - early cost advice</t>
  </si>
  <si>
    <t xml:space="preserve">Bettws, old HQ move to VP, old HQ to Mamhilad (BAU) - moving and increased rent </t>
  </si>
  <si>
    <t>CAP00087</t>
  </si>
  <si>
    <t>Carbon Trust (LED lighting)</t>
  </si>
  <si>
    <t xml:space="preserve">Finish internal lighting and complete external lighting - completing existing list and other minor works </t>
  </si>
  <si>
    <t>CAP00092</t>
  </si>
  <si>
    <t>Collaborative HQ Relocation JFU</t>
  </si>
  <si>
    <t>As advised by SWP</t>
  </si>
  <si>
    <t>CAP00093</t>
  </si>
  <si>
    <t xml:space="preserve">Access Control </t>
  </si>
  <si>
    <t>Early cost advice - subject to surveys starting in May 23 (4 weeks)</t>
  </si>
  <si>
    <t>Printers and cards ordered, proof of concept agreed, rollout Dec 23</t>
  </si>
  <si>
    <t>CAP00089</t>
  </si>
  <si>
    <t>Works to lifts</t>
  </si>
  <si>
    <t>as per quote - rolled as prepayed 22/23</t>
  </si>
  <si>
    <t>Victims Hub &amp; Admin of Justice/Dilapidations Pontypool</t>
  </si>
  <si>
    <t>accrued £67k</t>
  </si>
  <si>
    <t>CAP00095</t>
  </si>
  <si>
    <t>Electric Vehicle Charging Points</t>
  </si>
  <si>
    <t>£160k BP pulse chargers, £90k for civils (18 sites)</t>
  </si>
  <si>
    <t>CAP00099</t>
  </si>
  <si>
    <t>Sustainability Project</t>
  </si>
  <si>
    <t>PV. 4 sites completed in 22/23 (blackwood, tred, YM, Bryn started). 6-8 sites this year (Newport, Chepstow, Brynmawr)</t>
  </si>
  <si>
    <t>CAP00107</t>
  </si>
  <si>
    <t>Operational Safety Store</t>
  </si>
  <si>
    <t>Locks and shutters</t>
  </si>
  <si>
    <t>CAP00114</t>
  </si>
  <si>
    <t>TSU Re-provision</t>
  </si>
  <si>
    <t>check new budget requirements with Kieran - Estates to update after meeting on 16th May 23. JJ email Shaun on 23/05</t>
  </si>
  <si>
    <t>waiting on costs</t>
  </si>
  <si>
    <t>CAP00101</t>
  </si>
  <si>
    <t>Provisional OST training @ Mamhilad</t>
  </si>
  <si>
    <t xml:space="preserve">spec on floor size changed </t>
  </si>
  <si>
    <t>CAP00102</t>
  </si>
  <si>
    <t>Uniform stores at Pontypool</t>
  </si>
  <si>
    <t xml:space="preserve">rolled budget fron 23/24. Additional fees for steel work. Not all budget required Estates to advise </t>
  </si>
  <si>
    <t>CAP00100</t>
  </si>
  <si>
    <t>Site security</t>
  </si>
  <si>
    <t>Waiting on a list from Dan re priorities.  Cath Buckley provided report</t>
  </si>
  <si>
    <t>CAP00110</t>
  </si>
  <si>
    <t xml:space="preserve">Remodelling/delaps @ Vantage Point </t>
  </si>
  <si>
    <t xml:space="preserve">Dan to update costings </t>
  </si>
  <si>
    <t>CAP00112</t>
  </si>
  <si>
    <t>Feasibility for Newport/YM/Cwmbran PS</t>
  </si>
  <si>
    <t>estimate by KMcH</t>
  </si>
  <si>
    <t>Waiting on quotes to raise task orders with PE</t>
  </si>
  <si>
    <t>CAP00098</t>
  </si>
  <si>
    <t>Blackwood Watercourse</t>
  </si>
  <si>
    <t>CAP00115</t>
  </si>
  <si>
    <t>Rebranding of signage</t>
  </si>
  <si>
    <t>£500K in total over 23/24 &amp; 24/25</t>
  </si>
  <si>
    <t>prioritise sites - scoping exercise</t>
  </si>
  <si>
    <t>CAP00116</t>
  </si>
  <si>
    <t>Links with SWP Control Room Project</t>
  </si>
  <si>
    <t xml:space="preserve">For web client not to progress with SAFE mobile app </t>
  </si>
  <si>
    <t xml:space="preserve">Estates Strategy - Police Hubs </t>
  </si>
  <si>
    <t>CAP00054</t>
  </si>
  <si>
    <t>Abergavenny Police Station new build</t>
  </si>
  <si>
    <t>balance to CF  inc ICT</t>
  </si>
  <si>
    <t>Sean's CF plus ICT, decant, loose furn. &amp; other consult.</t>
  </si>
  <si>
    <t>CAP00060</t>
  </si>
  <si>
    <t>Gwent Police Operational Facility</t>
  </si>
  <si>
    <t xml:space="preserve">Sean's cashflow </t>
  </si>
  <si>
    <t>CAP00084</t>
  </si>
  <si>
    <t>Fleet Workshops relocation</t>
  </si>
  <si>
    <t xml:space="preserve">based on Mott cashflow estimate </t>
  </si>
  <si>
    <t>Estates - Total</t>
  </si>
  <si>
    <t>SRS Projects</t>
  </si>
  <si>
    <t>CAP00065</t>
  </si>
  <si>
    <t>Disaster Recovery Phase 2</t>
  </si>
  <si>
    <t>CAP00078</t>
  </si>
  <si>
    <t>New HQ - ICT SRS</t>
  </si>
  <si>
    <t xml:space="preserve">EISEC - new comms line /router into New HQ and also some configuration work for ATOS </t>
  </si>
  <si>
    <t>CAP00067</t>
  </si>
  <si>
    <t xml:space="preserve">CCTV - Gwent Police (Local Authority feed) </t>
  </si>
  <si>
    <t>Newport and Cwmbran</t>
  </si>
  <si>
    <t>CAP00070</t>
  </si>
  <si>
    <t xml:space="preserve">Server Replacement </t>
  </si>
  <si>
    <t>additional processing power and resilience.  Server s replaced via decom work</t>
  </si>
  <si>
    <t>CAP00071</t>
  </si>
  <si>
    <t>Network Replacement</t>
  </si>
  <si>
    <t>£43k per year for next 7 yrs to replace switches and WAP</t>
  </si>
  <si>
    <t>CAP00072</t>
  </si>
  <si>
    <t>Data Hall/ HQ Decomissioning</t>
  </si>
  <si>
    <t xml:space="preserve">Detail provided by Cary in April HQ ICT board.  See decommissioning </t>
  </si>
  <si>
    <t xml:space="preserve">Confidential network to come in approx £110k cheaper </t>
  </si>
  <si>
    <t>CAP00077</t>
  </si>
  <si>
    <t>SAN Replacement</t>
  </si>
  <si>
    <t>SAN storage (prepayment reversal)</t>
  </si>
  <si>
    <t>CAP00103</t>
  </si>
  <si>
    <t>DCS</t>
  </si>
  <si>
    <t>budget roll</t>
  </si>
  <si>
    <t>CAP00106</t>
  </si>
  <si>
    <t>Patient Management</t>
  </si>
  <si>
    <t>support &amp; maintenance £27,725 one-off costs £14,250 proj man, installation, training. Other costs - migration of data £4,750+£3,800</t>
  </si>
  <si>
    <t>RDS00001</t>
  </si>
  <si>
    <t>FFF</t>
  </si>
  <si>
    <t>see detail in budget folder (detail ss). Mobile phone replacement.</t>
  </si>
  <si>
    <t>DSD Projects</t>
  </si>
  <si>
    <t>CAP00085</t>
  </si>
  <si>
    <t>Digital Evidence Management (DEMS)</t>
  </si>
  <si>
    <t xml:space="preserve">Licence/connectors/licence maintenance/storage </t>
  </si>
  <si>
    <t>CAP00069</t>
  </si>
  <si>
    <t>Telematics</t>
  </si>
  <si>
    <t>monthly charges/schedule A/schedule B</t>
  </si>
  <si>
    <t>CAP00104</t>
  </si>
  <si>
    <t>LMS solution - BW (Kalidus replacement)</t>
  </si>
  <si>
    <t>Totalmobile not completed in 22/23, remainder of consultancy chgs</t>
  </si>
  <si>
    <t>CAP00048</t>
  </si>
  <si>
    <t>ESN</t>
  </si>
  <si>
    <t xml:space="preserve">Provided by Aline </t>
  </si>
  <si>
    <t>CAP00108</t>
  </si>
  <si>
    <t>Control room project</t>
  </si>
  <si>
    <t>Sprints based on cashflow estimate £329k * 3. GRS consultancy £7.5k scoping work assumption £50k for remaining work.  Staffing est. £131k. SAAB meeting W/C 17th July 2023</t>
  </si>
  <si>
    <t>inc ESN staffing costs as staff will work on CRS</t>
  </si>
  <si>
    <t>CAP00109</t>
  </si>
  <si>
    <t>LEDS</t>
  </si>
  <si>
    <t>expenditure will be matched with income. Sian Richards salary@ 50%</t>
  </si>
  <si>
    <t>SAFE mobile App (linked to CR project)</t>
  </si>
  <si>
    <t>re-purpose these funds - possibly use for the web client licenses £320k (taken out of original business case costings)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</si>
  <si>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</si>
  <si>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</si>
  <si>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</si>
  <si>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</si>
  <si>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</si>
  <si>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</si>
  <si>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</si>
  <si>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>£35k rollover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</si>
  <si>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</si>
  <si>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</si>
  <si>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</si>
  <si>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</si>
  <si>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</si>
  <si>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</si>
  <si>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</si>
  <si>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</si>
  <si>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</si>
  <si>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</si>
  <si>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Funding from external borrowing</t>
  </si>
  <si>
    <t>Capital Assets disposal</t>
  </si>
  <si>
    <t>Total funds available</t>
  </si>
  <si>
    <t>Shortfall / (surplus) in funding</t>
  </si>
  <si>
    <t>Note:</t>
  </si>
  <si>
    <t xml:space="preserve">Other Capital spend non-project </t>
  </si>
  <si>
    <t>ANPR cameras</t>
  </si>
  <si>
    <t>Safety Camera</t>
  </si>
  <si>
    <t>Crime Syndicate database</t>
  </si>
  <si>
    <t>Capital Programme 2022/23 to 2027/28</t>
  </si>
  <si>
    <t xml:space="preserve">Original </t>
  </si>
  <si>
    <t>Forecasted</t>
  </si>
  <si>
    <t>A</t>
  </si>
  <si>
    <t>Estate</t>
  </si>
  <si>
    <t>Replacement HQ</t>
  </si>
  <si>
    <t>2a</t>
  </si>
  <si>
    <t>Estates Strategy - Gwent Operational Hub</t>
  </si>
  <si>
    <t>2b</t>
  </si>
  <si>
    <t>Estates Strategy - Fleet Workshops Relocation</t>
  </si>
  <si>
    <t>2c</t>
  </si>
  <si>
    <t>Estates Strategy - Abergavenny New Build</t>
  </si>
  <si>
    <t>3a</t>
  </si>
  <si>
    <t>Property and evidence store (ST - Bettws Security)</t>
  </si>
  <si>
    <t>3b</t>
  </si>
  <si>
    <t>Property and evidence store (LT - New Site)</t>
  </si>
  <si>
    <t>4a</t>
  </si>
  <si>
    <t>Cwmbran Refurb</t>
  </si>
  <si>
    <t>4b</t>
  </si>
  <si>
    <t>Newport Central Refurb</t>
  </si>
  <si>
    <t>4c</t>
  </si>
  <si>
    <t>Demolition Old HQ &amp; Site Security</t>
  </si>
  <si>
    <t>Total Estate</t>
  </si>
  <si>
    <t>B</t>
  </si>
  <si>
    <t>Vehicles</t>
  </si>
  <si>
    <t>Force Vehicle Replacement Programme</t>
  </si>
  <si>
    <t>Total Fleet</t>
  </si>
  <si>
    <t>C</t>
  </si>
  <si>
    <t>Information Systems</t>
  </si>
  <si>
    <t>New HQ ICT</t>
  </si>
  <si>
    <t>Server replacement</t>
  </si>
  <si>
    <t>Patient Management System (Occ Health)</t>
  </si>
  <si>
    <t xml:space="preserve">DSD projects: </t>
  </si>
  <si>
    <t xml:space="preserve">CRS Project </t>
  </si>
  <si>
    <t>LMS solution</t>
  </si>
  <si>
    <t>Body Worn Video</t>
  </si>
  <si>
    <t>Safe Mobile App - Link to CRS Project</t>
  </si>
  <si>
    <t>Digital Interview Recording</t>
  </si>
  <si>
    <t>Total Information Systems</t>
  </si>
  <si>
    <t>D</t>
  </si>
  <si>
    <t>Other SIB Projects / Schemes</t>
  </si>
  <si>
    <t>E</t>
  </si>
  <si>
    <t>Non Capital Funded Long Term Projects (Appendix 8b)</t>
  </si>
  <si>
    <t>F</t>
  </si>
  <si>
    <t>Total Programme</t>
  </si>
  <si>
    <t>G</t>
  </si>
  <si>
    <t>Revenue Contribution to Capital</t>
  </si>
  <si>
    <t>Funding from Reserves and Committed Funds</t>
  </si>
  <si>
    <t>ESN Reserve</t>
  </si>
  <si>
    <t>5a</t>
  </si>
  <si>
    <t>Funding from external borrowing - PWLB</t>
  </si>
  <si>
    <t>5b</t>
  </si>
  <si>
    <t>Balance to be found in In Year Rev position</t>
  </si>
  <si>
    <t>Capital Asset Disposal</t>
  </si>
  <si>
    <t>Other Grant Funding (non Capital)</t>
  </si>
  <si>
    <t>H</t>
  </si>
  <si>
    <t>Surplus Funds</t>
  </si>
  <si>
    <t>£000</t>
  </si>
  <si>
    <t xml:space="preserve">Projected budgetary requirement : 27th Jan 2023 MTFP </t>
  </si>
  <si>
    <t>Add: additional costs identified</t>
  </si>
  <si>
    <t>Additional Collaboration budget pressures</t>
  </si>
  <si>
    <t>SRS annual contribution increase</t>
  </si>
  <si>
    <t>SRS data hall 3 full year running cost</t>
  </si>
  <si>
    <t>new fleet workshop rent - lease signed March 2023</t>
  </si>
  <si>
    <t xml:space="preserve">JFU Taser replacement budget </t>
  </si>
  <si>
    <t>National ICT services contribution increase</t>
  </si>
  <si>
    <t>WG CSO funding reduction</t>
  </si>
  <si>
    <t>Vantage Point 6 month lease plus network developments</t>
  </si>
  <si>
    <t>SARC investments</t>
  </si>
  <si>
    <t>Other various increases</t>
  </si>
  <si>
    <t>Less: further budget reductions and additional income identified</t>
  </si>
  <si>
    <t>Custody medical contract budget reduction</t>
  </si>
  <si>
    <t>Firearms annual budget reduction - taser expansion</t>
  </si>
  <si>
    <t>Citizens in Policing collab contributions</t>
  </si>
  <si>
    <t xml:space="preserve">Various additonal budget savings eg from deferral of spend </t>
  </si>
  <si>
    <t>Change in Special Branch funding arrangements</t>
  </si>
  <si>
    <t>Final settlement UK Gov/WG grant funding 27th Jan 2023</t>
  </si>
  <si>
    <t xml:space="preserve">Total movement </t>
  </si>
  <si>
    <t xml:space="preserve">Projected Council Tax funding 27th Jan 2023 based on 6.82% </t>
  </si>
  <si>
    <t>Confirmed Council Tax funding post Jan23 PCP meeting based on 6.82% - no change</t>
  </si>
  <si>
    <t>Projected continuous improvement programme saving 27th Jan 2023</t>
  </si>
  <si>
    <t xml:space="preserve">Net movement costs and funding post PCP meeting </t>
  </si>
  <si>
    <t>Projected deficit before efficiencies 27th Jan 2023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</si>
  <si>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</si>
  <si>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</si>
  <si>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</si>
  <si>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</si>
  <si>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</si>
  <si>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R</t>
  </si>
  <si>
    <t xml:space="preserve">ROCU - £546k, JSIU - 153k, WG Liaison team £54k (gross of CIP additional funding that is in income section) </t>
  </si>
  <si>
    <t>NR</t>
  </si>
  <si>
    <t>remove in 2024/25 cost pressures</t>
  </si>
  <si>
    <t>collab budget</t>
  </si>
  <si>
    <t>?</t>
  </si>
  <si>
    <t>WG CSO grant reduced £4,556k to £3,945k from WG for CSOs. Not shown in 23-24 pressures worksheet</t>
  </si>
  <si>
    <t>new cost pressure June 2023 - NS</t>
  </si>
  <si>
    <t>new cost pressure June 2023 - DG</t>
  </si>
  <si>
    <t>£2903k added to non-pay costs increases in may 2023 mtfp</t>
  </si>
  <si>
    <t>R/NR</t>
  </si>
  <si>
    <t>e.g. specialist operational equipment, IT software licences, uniform, susbistence etc</t>
  </si>
  <si>
    <t>£1372k added to in year savings in may 2023 mtfp</t>
  </si>
  <si>
    <t xml:space="preserve">Notes: potential known items to close the gap: </t>
  </si>
  <si>
    <t>Op safeguard funding - one off, non-recurrent funding for cell usage by HMPPS for prison overflow. Not in budget</t>
  </si>
  <si>
    <t>Op Uplift additional one off funding for officers above 1506 in 2023/24. Not in budget</t>
  </si>
  <si>
    <t xml:space="preserve">OPCC commissioing changes - unsure if reductions or recycled? </t>
  </si>
  <si>
    <t>one off funding for 2023/24 that is known about - not declared/realised yet</t>
  </si>
  <si>
    <t xml:space="preserve">Plus also savings to transfer from Productivity &amp; Efficiency working group as they are realised. </t>
  </si>
  <si>
    <t>amended in may 2023 mtfp</t>
  </si>
  <si>
    <t xml:space="preserve">total gap to fill from reserves in may 2023 mtfp - assume revised split of £5925k across 23/24 and 24/25 accordingly. </t>
  </si>
  <si>
    <t>growth in investment income</t>
  </si>
  <si>
    <t>avoidance of interest costs from not borrowing PWLB</t>
  </si>
  <si>
    <t>saving realised from p/t in f/t posts</t>
  </si>
  <si>
    <t>Projected continuous improvement programme saving 30th June 2023</t>
  </si>
  <si>
    <t xml:space="preserve">Projected budgetary requirement : 30th June 2023 MTFP </t>
  </si>
  <si>
    <t>Total movement Jan-June 2023 - net additional costs</t>
  </si>
  <si>
    <t>Reconciliation MTFP 2023-24 versions: January 2023 Settlement version to June 2023 position</t>
  </si>
  <si>
    <t>Final settlement UK Gov/WG grant funding 30th June 2023 - no change</t>
  </si>
  <si>
    <t>Total movement Jan 2023 to June 2023</t>
  </si>
  <si>
    <t>Projected deficit before efficiencies 30th June 2023</t>
  </si>
  <si>
    <t>At 30th June 2023</t>
  </si>
  <si>
    <t>PPU MASH partnership cost budget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</si>
</sst>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#,##0_ ;[Red]\-#,##0\ "/>
    <numFmt numFmtId="169" formatCode="#,##0.00_ ;[Red]\-#,##0.00\ "/>
    <numFmt numFmtId="170" formatCode="#,##0;[Red]\(#,##0\)"/>
    <numFmt numFmtId="171" formatCode="_-* #,##0_-;\-* #,##0_-;_-* &quot;-&quot;??_-;_-@_-"/>
    <numFmt numFmtId="172" formatCode="#,##0;\(#,##0\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26" fillId="0" borderId="0"/>
    <xf numFmtId="0" fontId="4" fillId="0" borderId="0"/>
    <xf numFmtId="0" fontId="1" fillId="0" borderId="0"/>
    <xf numFmtId="0" fontId="1" fillId="0" borderId="0"/>
    <xf numFmtId="43" fontId="29" fillId="0" borderId="0" applyFont="0" applyFill="0" applyBorder="0" applyAlignment="0" applyProtection="0"/>
    <xf numFmtId="0" fontId="30" fillId="0" borderId="0"/>
  </cellStyleXfs>
  <cellXfs count="239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3" xfId="2" applyFont="1" applyBorder="1" applyAlignment="1">
      <alignment horizontal="center"/>
    </xf>
    <xf numFmtId="0" fontId="1" fillId="0" borderId="1" xfId="2" applyBorder="1"/>
    <xf numFmtId="164" fontId="1" fillId="0" borderId="2" xfId="2" applyNumberFormat="1" applyBorder="1"/>
    <xf numFmtId="3" fontId="1" fillId="0" borderId="0" xfId="2" applyNumberFormat="1"/>
    <xf numFmtId="3" fontId="1" fillId="0" borderId="0" xfId="2" applyNumberFormat="1" applyAlignment="1">
      <alignment horizontal="center"/>
    </xf>
    <xf numFmtId="164" fontId="1" fillId="0" borderId="0" xfId="2" applyNumberFormat="1"/>
    <xf numFmtId="0" fontId="3" fillId="0" borderId="0" xfId="2" applyFont="1"/>
    <xf numFmtId="3" fontId="1" fillId="0" borderId="2" xfId="2" applyNumberFormat="1" applyBorder="1"/>
    <xf numFmtId="10" fontId="1" fillId="0" borderId="3" xfId="3" applyNumberFormat="1" applyFont="1" applyBorder="1"/>
    <xf numFmtId="10" fontId="1" fillId="0" borderId="3" xfId="3" applyNumberFormat="1" applyFont="1" applyFill="1" applyBorder="1"/>
    <xf numFmtId="10" fontId="1" fillId="0" borderId="0" xfId="3" applyNumberFormat="1" applyFont="1" applyBorder="1"/>
    <xf numFmtId="3" fontId="1" fillId="0" borderId="1" xfId="2" applyNumberFormat="1" applyBorder="1"/>
    <xf numFmtId="9" fontId="1" fillId="0" borderId="0" xfId="3" applyFont="1" applyBorder="1" applyAlignment="1">
      <alignment horizontal="center"/>
    </xf>
    <xf numFmtId="0" fontId="1" fillId="0" borderId="0" xfId="2" applyAlignment="1">
      <alignment horizontal="left" indent="2"/>
    </xf>
    <xf numFmtId="4" fontId="1" fillId="0" borderId="2" xfId="2" applyNumberFormat="1" applyBorder="1"/>
    <xf numFmtId="10" fontId="5" fillId="0" borderId="2" xfId="1" applyNumberFormat="1" applyFont="1" applyFill="1" applyBorder="1"/>
    <xf numFmtId="165" fontId="1" fillId="0" borderId="0" xfId="2" applyNumberFormat="1"/>
    <xf numFmtId="166" fontId="1" fillId="0" borderId="0" xfId="2" applyNumberFormat="1"/>
    <xf numFmtId="167" fontId="3" fillId="0" borderId="0" xfId="2" applyNumberFormat="1" applyFont="1"/>
    <xf numFmtId="3" fontId="3" fillId="0" borderId="0" xfId="2" applyNumberFormat="1" applyFont="1"/>
    <xf numFmtId="164" fontId="3" fillId="0" borderId="0" xfId="2" applyNumberFormat="1" applyFont="1"/>
    <xf numFmtId="167" fontId="1" fillId="0" borderId="0" xfId="2" applyNumberFormat="1"/>
    <xf numFmtId="167" fontId="6" fillId="0" borderId="0" xfId="2" applyNumberFormat="1" applyFont="1"/>
    <xf numFmtId="164" fontId="6" fillId="0" borderId="0" xfId="2" applyNumberFormat="1" applyFont="1"/>
    <xf numFmtId="0" fontId="1" fillId="0" borderId="0" xfId="2" applyAlignment="1">
      <alignment wrapText="1"/>
    </xf>
    <xf numFmtId="10" fontId="1" fillId="0" borderId="0" xfId="3" applyNumberFormat="1" applyFont="1" applyFill="1" applyBorder="1"/>
    <xf numFmtId="4" fontId="1" fillId="0" borderId="0" xfId="2" applyNumberFormat="1"/>
    <xf numFmtId="166" fontId="1" fillId="0" borderId="1" xfId="2" applyNumberFormat="1" applyBorder="1"/>
    <xf numFmtId="164" fontId="3" fillId="0" borderId="2" xfId="2" applyNumberFormat="1" applyFont="1" applyBorder="1"/>
    <xf numFmtId="167" fontId="3" fillId="0" borderId="2" xfId="2" applyNumberFormat="1" applyFont="1" applyBorder="1"/>
    <xf numFmtId="3" fontId="3" fillId="0" borderId="2" xfId="2" applyNumberFormat="1" applyFont="1" applyBorder="1"/>
    <xf numFmtId="167" fontId="6" fillId="0" borderId="2" xfId="2" applyNumberFormat="1" applyFont="1" applyBorder="1"/>
    <xf numFmtId="167" fontId="1" fillId="0" borderId="2" xfId="2" applyNumberFormat="1" applyBorder="1"/>
    <xf numFmtId="0" fontId="1" fillId="0" borderId="0" xfId="2" applyAlignment="1">
      <alignment horizontal="right"/>
    </xf>
    <xf numFmtId="164" fontId="3" fillId="0" borderId="3" xfId="2" applyNumberFormat="1" applyFont="1" applyBorder="1"/>
    <xf numFmtId="3" fontId="1" fillId="0" borderId="1" xfId="2" applyNumberFormat="1" applyFill="1" applyBorder="1"/>
    <xf numFmtId="3" fontId="1" fillId="0" borderId="0" xfId="2" applyNumberFormat="1" applyFill="1"/>
    <xf numFmtId="166" fontId="1" fillId="0" borderId="1" xfId="2" applyNumberFormat="1" applyFill="1" applyBorder="1"/>
    <xf numFmtId="166" fontId="1" fillId="0" borderId="0" xfId="2" applyNumberFormat="1" applyFill="1"/>
    <xf numFmtId="164" fontId="3" fillId="0" borderId="2" xfId="2" applyNumberFormat="1" applyFont="1" applyFill="1" applyBorder="1"/>
    <xf numFmtId="167" fontId="3" fillId="0" borderId="0" xfId="2" applyNumberFormat="1" applyFont="1" applyFill="1"/>
    <xf numFmtId="3" fontId="3" fillId="0" borderId="0" xfId="2" applyNumberFormat="1" applyFont="1" applyFill="1"/>
    <xf numFmtId="164" fontId="3" fillId="0" borderId="0" xfId="2" applyNumberFormat="1" applyFont="1" applyFill="1"/>
    <xf numFmtId="164" fontId="1" fillId="0" borderId="0" xfId="2" applyNumberFormat="1" applyFill="1"/>
    <xf numFmtId="167" fontId="3" fillId="0" borderId="2" xfId="2" applyNumberFormat="1" applyFont="1" applyFill="1" applyBorder="1"/>
    <xf numFmtId="167" fontId="1" fillId="0" borderId="0" xfId="2" applyNumberFormat="1" applyFill="1"/>
    <xf numFmtId="3" fontId="3" fillId="0" borderId="2" xfId="2" applyNumberFormat="1" applyFont="1" applyFill="1" applyBorder="1"/>
    <xf numFmtId="167" fontId="6" fillId="0" borderId="2" xfId="2" applyNumberFormat="1" applyFont="1" applyFill="1" applyBorder="1"/>
    <xf numFmtId="167" fontId="6" fillId="0" borderId="0" xfId="2" applyNumberFormat="1" applyFont="1" applyFill="1"/>
    <xf numFmtId="167" fontId="1" fillId="0" borderId="2" xfId="2" applyNumberFormat="1" applyFill="1" applyBorder="1"/>
    <xf numFmtId="3" fontId="1" fillId="0" borderId="2" xfId="2" applyNumberFormat="1" applyFill="1" applyBorder="1"/>
    <xf numFmtId="164" fontId="6" fillId="0" borderId="0" xfId="2" applyNumberFormat="1" applyFont="1" applyFill="1"/>
    <xf numFmtId="164" fontId="3" fillId="0" borderId="3" xfId="2" applyNumberFormat="1" applyFont="1" applyFill="1" applyBorder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3" fontId="1" fillId="0" borderId="5" xfId="4" applyNumberFormat="1" applyBorder="1" applyAlignment="1">
      <alignment horizontal="center"/>
    </xf>
    <xf numFmtId="3" fontId="1" fillId="0" borderId="7" xfId="4" applyNumberFormat="1" applyBorder="1" applyAlignment="1">
      <alignment horizontal="center"/>
    </xf>
    <xf numFmtId="3" fontId="1" fillId="3" borderId="7" xfId="4" applyNumberFormat="1" applyFill="1" applyBorder="1" applyAlignment="1">
      <alignment horizontal="center"/>
    </xf>
    <xf numFmtId="3" fontId="1" fillId="0" borderId="6" xfId="4" applyNumberFormat="1" applyBorder="1" applyAlignment="1">
      <alignment horizontal="center"/>
    </xf>
    <xf numFmtId="41" fontId="1" fillId="0" borderId="6" xfId="4" applyNumberFormat="1" applyBorder="1" applyAlignment="1">
      <alignment horizontal="center" wrapText="1"/>
    </xf>
    <xf numFmtId="41" fontId="13" fillId="0" borderId="0" xfId="4" applyNumberFormat="1" applyFont="1" applyAlignment="1">
      <alignment horizontal="left" wrapText="1"/>
    </xf>
    <xf numFmtId="3" fontId="1" fillId="0" borderId="8" xfId="4" applyNumberFormat="1" applyBorder="1" applyAlignment="1">
      <alignment horizontal="center" wrapText="1"/>
    </xf>
    <xf numFmtId="3" fontId="1" fillId="0" borderId="0" xfId="4" applyNumberFormat="1" applyAlignment="1">
      <alignment horizontal="center"/>
    </xf>
    <xf numFmtId="41" fontId="13" fillId="0" borderId="0" xfId="4" applyNumberFormat="1" applyFont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3" fontId="1" fillId="0" borderId="8" xfId="4" applyNumberFormat="1" applyBorder="1" applyAlignment="1">
      <alignment horizontal="center"/>
    </xf>
    <xf numFmtId="3" fontId="1" fillId="2" borderId="0" xfId="4" applyNumberFormat="1" applyFill="1" applyAlignment="1">
      <alignment horizontal="center" wrapText="1"/>
    </xf>
    <xf numFmtId="3" fontId="1" fillId="2" borderId="0" xfId="4" applyNumberFormat="1" applyFill="1" applyAlignment="1">
      <alignment horizontal="center"/>
    </xf>
    <xf numFmtId="3" fontId="3" fillId="0" borderId="10" xfId="4" applyNumberFormat="1" applyFont="1" applyBorder="1" applyAlignment="1">
      <alignment horizontal="center"/>
    </xf>
    <xf numFmtId="0" fontId="0" fillId="0" borderId="11" xfId="0" applyBorder="1"/>
    <xf numFmtId="3" fontId="3" fillId="0" borderId="4" xfId="4" applyNumberFormat="1" applyFont="1" applyBorder="1" applyAlignment="1">
      <alignment horizontal="center"/>
    </xf>
    <xf numFmtId="0" fontId="3" fillId="2" borderId="4" xfId="4" applyFont="1" applyFill="1" applyBorder="1" applyAlignment="1">
      <alignment horizontal="center"/>
    </xf>
    <xf numFmtId="3" fontId="3" fillId="2" borderId="4" xfId="4" applyNumberFormat="1" applyFont="1" applyFill="1" applyBorder="1" applyAlignment="1">
      <alignment horizontal="center"/>
    </xf>
    <xf numFmtId="3" fontId="3" fillId="3" borderId="4" xfId="4" applyNumberFormat="1" applyFont="1" applyFill="1" applyBorder="1" applyAlignment="1">
      <alignment horizontal="center"/>
    </xf>
    <xf numFmtId="3" fontId="3" fillId="0" borderId="11" xfId="4" applyNumberFormat="1" applyFont="1" applyBorder="1" applyAlignment="1">
      <alignment horizontal="center"/>
    </xf>
    <xf numFmtId="41" fontId="3" fillId="0" borderId="11" xfId="4" applyNumberFormat="1" applyFont="1" applyBorder="1" applyAlignment="1">
      <alignment horizontal="center"/>
    </xf>
    <xf numFmtId="3" fontId="14" fillId="0" borderId="0" xfId="4" applyNumberFormat="1" applyFont="1" applyAlignment="1">
      <alignment horizontal="left"/>
    </xf>
    <xf numFmtId="3" fontId="15" fillId="0" borderId="0" xfId="4" applyNumberFormat="1" applyFont="1" applyAlignment="1">
      <alignment horizontal="left"/>
    </xf>
    <xf numFmtId="168" fontId="0" fillId="0" borderId="8" xfId="0" applyNumberFormat="1" applyBorder="1"/>
    <xf numFmtId="168" fontId="0" fillId="0" borderId="0" xfId="0" applyNumberFormat="1"/>
    <xf numFmtId="41" fontId="0" fillId="2" borderId="0" xfId="0" applyNumberFormat="1" applyFill="1"/>
    <xf numFmtId="41" fontId="0" fillId="0" borderId="0" xfId="0" applyNumberFormat="1"/>
    <xf numFmtId="168" fontId="0" fillId="3" borderId="0" xfId="0" applyNumberFormat="1" applyFill="1"/>
    <xf numFmtId="41" fontId="0" fillId="0" borderId="9" xfId="0" applyNumberFormat="1" applyBorder="1" applyAlignment="1">
      <alignment horizontal="center"/>
    </xf>
    <xf numFmtId="17" fontId="16" fillId="0" borderId="0" xfId="0" applyNumberFormat="1" applyFont="1" applyAlignment="1">
      <alignment horizontal="left"/>
    </xf>
    <xf numFmtId="41" fontId="17" fillId="0" borderId="0" xfId="0" applyNumberFormat="1" applyFont="1" applyAlignment="1">
      <alignment horizontal="left"/>
    </xf>
    <xf numFmtId="168" fontId="10" fillId="4" borderId="12" xfId="0" applyNumberFormat="1" applyFont="1" applyFill="1" applyBorder="1"/>
    <xf numFmtId="168" fontId="10" fillId="4" borderId="14" xfId="0" applyNumberFormat="1" applyFont="1" applyFill="1" applyBorder="1"/>
    <xf numFmtId="168" fontId="10" fillId="3" borderId="14" xfId="0" applyNumberFormat="1" applyFont="1" applyFill="1" applyBorder="1"/>
    <xf numFmtId="41" fontId="10" fillId="4" borderId="13" xfId="0" applyNumberFormat="1" applyFont="1" applyFill="1" applyBorder="1" applyAlignment="1">
      <alignment horizontal="center"/>
    </xf>
    <xf numFmtId="41" fontId="18" fillId="4" borderId="0" xfId="0" applyNumberFormat="1" applyFont="1" applyFill="1" applyAlignment="1">
      <alignment horizontal="left"/>
    </xf>
    <xf numFmtId="0" fontId="10" fillId="0" borderId="0" xfId="0" applyFont="1"/>
    <xf numFmtId="168" fontId="0" fillId="2" borderId="0" xfId="0" applyNumberFormat="1" applyFill="1"/>
    <xf numFmtId="9" fontId="0" fillId="0" borderId="9" xfId="0" applyNumberFormat="1" applyBorder="1" applyAlignment="1">
      <alignment horizontal="center"/>
    </xf>
    <xf numFmtId="169" fontId="0" fillId="0" borderId="0" xfId="0" applyNumberFormat="1"/>
    <xf numFmtId="0" fontId="19" fillId="0" borderId="8" xfId="0" applyFont="1" applyBorder="1"/>
    <xf numFmtId="168" fontId="0" fillId="0" borderId="9" xfId="0" applyNumberForma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41" fontId="0" fillId="3" borderId="0" xfId="0" applyNumberFormat="1" applyFill="1"/>
    <xf numFmtId="0" fontId="20" fillId="0" borderId="8" xfId="0" applyFont="1" applyBorder="1"/>
    <xf numFmtId="41" fontId="0" fillId="5" borderId="0" xfId="0" applyNumberFormat="1" applyFill="1"/>
    <xf numFmtId="0" fontId="10" fillId="0" borderId="8" xfId="0" applyFont="1" applyBorder="1"/>
    <xf numFmtId="0" fontId="3" fillId="0" borderId="9" xfId="4" applyFont="1" applyBorder="1"/>
    <xf numFmtId="0" fontId="21" fillId="0" borderId="8" xfId="0" applyFont="1" applyBorder="1"/>
    <xf numFmtId="0" fontId="22" fillId="0" borderId="8" xfId="4" applyFont="1" applyBorder="1"/>
    <xf numFmtId="41" fontId="0" fillId="0" borderId="8" xfId="0" applyNumberFormat="1" applyBorder="1"/>
    <xf numFmtId="41" fontId="10" fillId="0" borderId="15" xfId="0" applyNumberFormat="1" applyFont="1" applyBorder="1" applyAlignment="1">
      <alignment horizontal="center"/>
    </xf>
    <xf numFmtId="41" fontId="10" fillId="4" borderId="14" xfId="0" applyNumberFormat="1" applyFont="1" applyFill="1" applyBorder="1"/>
    <xf numFmtId="41" fontId="10" fillId="3" borderId="14" xfId="0" applyNumberFormat="1" applyFont="1" applyFill="1" applyBorder="1"/>
    <xf numFmtId="0" fontId="9" fillId="0" borderId="8" xfId="0" applyFont="1" applyBorder="1"/>
    <xf numFmtId="0" fontId="23" fillId="0" borderId="8" xfId="0" applyFont="1" applyBorder="1"/>
    <xf numFmtId="0" fontId="23" fillId="0" borderId="9" xfId="0" applyFont="1" applyBorder="1"/>
    <xf numFmtId="0" fontId="21" fillId="0" borderId="9" xfId="0" applyFont="1" applyBorder="1"/>
    <xf numFmtId="0" fontId="0" fillId="3" borderId="0" xfId="0" applyFill="1"/>
    <xf numFmtId="41" fontId="10" fillId="6" borderId="14" xfId="0" applyNumberFormat="1" applyFont="1" applyFill="1" applyBorder="1"/>
    <xf numFmtId="41" fontId="10" fillId="6" borderId="13" xfId="0" applyNumberFormat="1" applyFont="1" applyFill="1" applyBorder="1"/>
    <xf numFmtId="41" fontId="10" fillId="6" borderId="13" xfId="0" applyNumberFormat="1" applyFont="1" applyFill="1" applyBorder="1" applyAlignment="1">
      <alignment horizontal="center"/>
    </xf>
    <xf numFmtId="41" fontId="18" fillId="6" borderId="0" xfId="0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41" fontId="10" fillId="0" borderId="0" xfId="0" applyNumberFormat="1" applyFont="1"/>
    <xf numFmtId="41" fontId="10" fillId="3" borderId="0" xfId="0" applyNumberFormat="1" applyFont="1" applyFill="1"/>
    <xf numFmtId="41" fontId="10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41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0" fillId="0" borderId="16" xfId="0" applyNumberFormat="1" applyBorder="1"/>
    <xf numFmtId="3" fontId="10" fillId="0" borderId="17" xfId="0" applyNumberFormat="1" applyFont="1" applyBorder="1"/>
    <xf numFmtId="0" fontId="0" fillId="0" borderId="0" xfId="0" applyAlignment="1">
      <alignment horizontal="center"/>
    </xf>
    <xf numFmtId="41" fontId="0" fillId="0" borderId="18" xfId="0" applyNumberFormat="1" applyBorder="1"/>
    <xf numFmtId="0" fontId="19" fillId="0" borderId="5" xfId="0" applyFont="1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0" fontId="4" fillId="0" borderId="0" xfId="6"/>
    <xf numFmtId="0" fontId="2" fillId="0" borderId="0" xfId="6" applyFont="1"/>
    <xf numFmtId="0" fontId="2" fillId="0" borderId="0" xfId="6" applyFont="1" applyAlignment="1">
      <alignment horizontal="center"/>
    </xf>
    <xf numFmtId="0" fontId="4" fillId="0" borderId="1" xfId="7" applyFont="1" applyBorder="1" applyAlignment="1">
      <alignment horizontal="center"/>
    </xf>
    <xf numFmtId="0" fontId="4" fillId="0" borderId="19" xfId="7" applyFont="1" applyBorder="1"/>
    <xf numFmtId="0" fontId="2" fillId="0" borderId="1" xfId="7" applyFont="1" applyBorder="1" applyAlignment="1">
      <alignment horizontal="center"/>
    </xf>
    <xf numFmtId="0" fontId="4" fillId="0" borderId="0" xfId="7" applyFont="1"/>
    <xf numFmtId="0" fontId="4" fillId="0" borderId="2" xfId="7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2" fillId="0" borderId="2" xfId="7" quotePrefix="1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16" xfId="7" applyFont="1" applyBorder="1" applyAlignment="1">
      <alignment vertical="center" wrapText="1"/>
    </xf>
    <xf numFmtId="0" fontId="2" fillId="0" borderId="3" xfId="7" quotePrefix="1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/>
    </xf>
    <xf numFmtId="0" fontId="1" fillId="0" borderId="0" xfId="8"/>
    <xf numFmtId="170" fontId="4" fillId="0" borderId="2" xfId="7" applyNumberFormat="1" applyFont="1" applyBorder="1"/>
    <xf numFmtId="0" fontId="2" fillId="0" borderId="2" xfId="7" applyFont="1" applyBorder="1" applyAlignment="1">
      <alignment horizontal="center"/>
    </xf>
    <xf numFmtId="0" fontId="2" fillId="0" borderId="0" xfId="7" applyFont="1"/>
    <xf numFmtId="0" fontId="2" fillId="0" borderId="20" xfId="7" applyFont="1" applyBorder="1" applyAlignment="1">
      <alignment horizontal="center"/>
    </xf>
    <xf numFmtId="0" fontId="2" fillId="0" borderId="18" xfId="7" applyFont="1" applyBorder="1"/>
    <xf numFmtId="170" fontId="2" fillId="0" borderId="20" xfId="7" applyNumberFormat="1" applyFont="1" applyBorder="1"/>
    <xf numFmtId="170" fontId="2" fillId="0" borderId="2" xfId="7" applyNumberFormat="1" applyFont="1" applyBorder="1"/>
    <xf numFmtId="10" fontId="27" fillId="0" borderId="2" xfId="1" applyNumberFormat="1" applyFont="1" applyFill="1" applyBorder="1"/>
    <xf numFmtId="0" fontId="2" fillId="0" borderId="21" xfId="7" applyFont="1" applyBorder="1" applyAlignment="1">
      <alignment horizontal="center"/>
    </xf>
    <xf numFmtId="0" fontId="2" fillId="0" borderId="22" xfId="7" applyFont="1" applyBorder="1"/>
    <xf numFmtId="170" fontId="2" fillId="0" borderId="21" xfId="7" applyNumberFormat="1" applyFont="1" applyBorder="1"/>
    <xf numFmtId="0" fontId="28" fillId="0" borderId="0" xfId="7" applyFont="1"/>
    <xf numFmtId="0" fontId="2" fillId="0" borderId="23" xfId="7" applyFont="1" applyBorder="1" applyAlignment="1">
      <alignment horizontal="center"/>
    </xf>
    <xf numFmtId="0" fontId="2" fillId="0" borderId="17" xfId="7" applyFont="1" applyBorder="1"/>
    <xf numFmtId="170" fontId="2" fillId="0" borderId="23" xfId="7" applyNumberFormat="1" applyFont="1" applyBorder="1"/>
    <xf numFmtId="0" fontId="4" fillId="0" borderId="0" xfId="7" applyFont="1" applyAlignment="1">
      <alignment horizontal="center"/>
    </xf>
    <xf numFmtId="171" fontId="0" fillId="0" borderId="0" xfId="9" applyNumberFormat="1" applyFont="1"/>
    <xf numFmtId="171" fontId="0" fillId="0" borderId="0" xfId="9" applyNumberFormat="1" applyFont="1" applyBorder="1"/>
    <xf numFmtId="171" fontId="0" fillId="0" borderId="9" xfId="9" applyNumberFormat="1" applyFont="1" applyBorder="1"/>
    <xf numFmtId="172" fontId="0" fillId="0" borderId="0" xfId="9" applyNumberFormat="1" applyFont="1" applyBorder="1"/>
    <xf numFmtId="172" fontId="0" fillId="0" borderId="9" xfId="9" applyNumberFormat="1" applyFont="1" applyBorder="1"/>
    <xf numFmtId="172" fontId="0" fillId="0" borderId="16" xfId="9" applyNumberFormat="1" applyFont="1" applyBorder="1"/>
    <xf numFmtId="172" fontId="0" fillId="0" borderId="24" xfId="9" applyNumberFormat="1" applyFont="1" applyBorder="1"/>
    <xf numFmtId="172" fontId="0" fillId="0" borderId="25" xfId="9" applyNumberFormat="1" applyFont="1" applyBorder="1"/>
    <xf numFmtId="172" fontId="0" fillId="0" borderId="4" xfId="9" applyNumberFormat="1" applyFont="1" applyBorder="1"/>
    <xf numFmtId="172" fontId="0" fillId="0" borderId="7" xfId="9" applyNumberFormat="1" applyFont="1" applyBorder="1"/>
    <xf numFmtId="172" fontId="0" fillId="0" borderId="6" xfId="9" applyNumberFormat="1" applyFont="1" applyBorder="1"/>
    <xf numFmtId="172" fontId="0" fillId="0" borderId="11" xfId="9" applyNumberFormat="1" applyFont="1" applyBorder="1"/>
    <xf numFmtId="0" fontId="28" fillId="0" borderId="0" xfId="10" applyFont="1"/>
    <xf numFmtId="0" fontId="30" fillId="0" borderId="0" xfId="10"/>
    <xf numFmtId="0" fontId="30" fillId="0" borderId="5" xfId="10" applyBorder="1"/>
    <xf numFmtId="0" fontId="30" fillId="0" borderId="7" xfId="10" applyBorder="1"/>
    <xf numFmtId="171" fontId="2" fillId="0" borderId="7" xfId="9" quotePrefix="1" applyNumberFormat="1" applyFont="1" applyBorder="1" applyAlignment="1">
      <alignment horizontal="right"/>
    </xf>
    <xf numFmtId="171" fontId="2" fillId="0" borderId="6" xfId="9" quotePrefix="1" applyNumberFormat="1" applyFont="1" applyBorder="1" applyAlignment="1">
      <alignment horizontal="right"/>
    </xf>
    <xf numFmtId="0" fontId="30" fillId="0" borderId="8" xfId="10" applyBorder="1"/>
    <xf numFmtId="171" fontId="2" fillId="0" borderId="0" xfId="9" quotePrefix="1" applyNumberFormat="1" applyFont="1" applyBorder="1" applyAlignment="1">
      <alignment horizontal="right"/>
    </xf>
    <xf numFmtId="171" fontId="2" fillId="0" borderId="9" xfId="9" quotePrefix="1" applyNumberFormat="1" applyFont="1" applyBorder="1" applyAlignment="1">
      <alignment horizontal="right"/>
    </xf>
    <xf numFmtId="0" fontId="4" fillId="0" borderId="0" xfId="10" applyFont="1"/>
    <xf numFmtId="172" fontId="30" fillId="0" borderId="0" xfId="10" applyNumberFormat="1"/>
    <xf numFmtId="0" fontId="30" fillId="0" borderId="0" xfId="10" applyAlignment="1">
      <alignment horizontal="center"/>
    </xf>
    <xf numFmtId="172" fontId="30" fillId="0" borderId="16" xfId="10" applyNumberFormat="1" applyBorder="1"/>
    <xf numFmtId="0" fontId="30" fillId="0" borderId="0" xfId="10" applyAlignment="1">
      <alignment horizontal="left"/>
    </xf>
    <xf numFmtId="0" fontId="2" fillId="0" borderId="0" xfId="10" applyFont="1"/>
    <xf numFmtId="172" fontId="2" fillId="0" borderId="0" xfId="9" applyNumberFormat="1" applyFont="1" applyBorder="1"/>
    <xf numFmtId="172" fontId="2" fillId="0" borderId="0" xfId="10" applyNumberFormat="1" applyFont="1"/>
    <xf numFmtId="172" fontId="2" fillId="0" borderId="11" xfId="9" applyNumberFormat="1" applyFont="1" applyBorder="1"/>
    <xf numFmtId="0" fontId="30" fillId="0" borderId="10" xfId="10" applyBorder="1"/>
    <xf numFmtId="0" fontId="30" fillId="0" borderId="4" xfId="10" applyBorder="1"/>
    <xf numFmtId="172" fontId="30" fillId="0" borderId="4" xfId="10" applyNumberFormat="1" applyBorder="1"/>
    <xf numFmtId="172" fontId="30" fillId="0" borderId="11" xfId="10" applyNumberFormat="1" applyBorder="1"/>
    <xf numFmtId="172" fontId="30" fillId="0" borderId="7" xfId="10" applyNumberFormat="1" applyBorder="1"/>
    <xf numFmtId="172" fontId="30" fillId="0" borderId="6" xfId="10" applyNumberFormat="1" applyBorder="1"/>
    <xf numFmtId="0" fontId="4" fillId="0" borderId="0" xfId="10" applyFont="1" applyAlignment="1">
      <alignment horizontal="right"/>
    </xf>
    <xf numFmtId="171" fontId="30" fillId="0" borderId="0" xfId="10" applyNumberFormat="1"/>
    <xf numFmtId="172" fontId="2" fillId="0" borderId="25" xfId="9" applyNumberFormat="1" applyFont="1" applyBorder="1"/>
    <xf numFmtId="171" fontId="0" fillId="0" borderId="17" xfId="9" applyNumberFormat="1" applyFont="1" applyBorder="1"/>
    <xf numFmtId="172" fontId="2" fillId="5" borderId="25" xfId="9" applyNumberFormat="1" applyFont="1" applyFill="1" applyBorder="1"/>
    <xf numFmtId="0" fontId="2" fillId="0" borderId="0" xfId="2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3" fontId="1" fillId="2" borderId="7" xfId="4" applyNumberFormat="1" applyFill="1" applyBorder="1" applyAlignment="1">
      <alignment horizontal="center" wrapText="1"/>
    </xf>
    <xf numFmtId="3" fontId="1" fillId="2" borderId="0" xfId="4" applyNumberFormat="1" applyFill="1" applyAlignment="1">
      <alignment horizontal="center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3" fontId="1" fillId="0" borderId="0" xfId="4" applyNumberFormat="1" applyAlignment="1">
      <alignment horizontal="center" vertical="center" wrapText="1"/>
    </xf>
    <xf numFmtId="3" fontId="1" fillId="3" borderId="0" xfId="4" applyNumberFormat="1" applyFill="1" applyAlignment="1">
      <alignment horizontal="center" vertical="center" wrapText="1"/>
    </xf>
    <xf numFmtId="3" fontId="1" fillId="0" borderId="9" xfId="4" applyNumberFormat="1" applyBorder="1" applyAlignment="1">
      <alignment horizontal="center" vertical="center" wrapText="1"/>
    </xf>
    <xf numFmtId="41" fontId="1" fillId="0" borderId="9" xfId="4" applyNumberForma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6" borderId="12" xfId="0" applyFont="1" applyFill="1" applyBorder="1" applyAlignment="1">
      <alignment horizontal="left"/>
    </xf>
    <xf numFmtId="0" fontId="10" fillId="6" borderId="13" xfId="0" applyFont="1" applyFill="1" applyBorder="1" applyAlignment="1">
      <alignment horizontal="left"/>
    </xf>
    <xf numFmtId="0" fontId="2" fillId="0" borderId="0" xfId="5" applyFont="1" applyAlignment="1">
      <alignment horizontal="center"/>
    </xf>
    <xf numFmtId="0" fontId="2" fillId="0" borderId="0" xfId="6" applyFont="1" applyAlignment="1">
      <alignment horizontal="center"/>
    </xf>
  </cellXfs>
  <cellStyles count="11">
    <cellStyle name="Comma" xfId="9" builtinId="3"/>
    <cellStyle name="Normal" xfId="0" builtinId="0"/>
    <cellStyle name="Normal 10" xfId="5" xr:uid="{071036D8-B8DB-4158-83E9-4087A6979EA2}"/>
    <cellStyle name="Normal 2" xfId="4" xr:uid="{4A2A617B-467D-4E99-AA38-A3A794BA4842}"/>
    <cellStyle name="Normal 2 2" xfId="6" xr:uid="{AD1554C5-CD02-46EF-B1E8-422EFC6810C8}"/>
    <cellStyle name="Normal 20" xfId="8" xr:uid="{D17EC987-C7C3-4F88-B368-4B7C4F831C95}"/>
    <cellStyle name="Normal 3" xfId="10" xr:uid="{D859A679-82E3-4F18-A8AB-CD0E05913D5B}"/>
    <cellStyle name="Normal 4" xfId="7" xr:uid="{B32944E5-6F73-4827-83A3-627FEEA7E652}"/>
    <cellStyle name="Normal_2011 MTP - 2-4-09" xfId="2" xr:uid="{CB9C9B19-585C-42FF-B3E6-18CB7E56A6D1}"/>
    <cellStyle name="Percent" xfId="1" builtinId="5"/>
    <cellStyle name="Percent 2" xfId="3" xr:uid="{B8502657-054C-4B4C-9F8A-D76B624F0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C147C3EB-7443-452C-875F-DE44849A14AE}" userId="S::Zoe.Morris@gwent.police.uk::d9e53845-d50c-4512-a87e-b5161b8fba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2-06-13T12:12:29.20" personId="{C147C3EB-7443-452C-875F-DE44849A14AE}" id="{696DD344-81B0-4DE4-84C2-106FB70E0160}">
    <text>De-commisioning and decant included</text>
  </threadedComment>
  <threadedComment ref="A19" dT="2022-09-13T08:59:46.93" personId="{C147C3EB-7443-452C-875F-DE44849A14AE}" id="{87000EE2-FA07-4C16-92CE-A7F41123A473}">
    <text>include CAP00074</text>
  </threadedComment>
  <threadedComment ref="B56" dT="2022-07-19T09:33:06.83" personId="{C147C3EB-7443-452C-875F-DE44849A14AE}" id="{047180C9-BB25-4D32-8544-1713170D429C}">
    <text>Project Manager Alex Hughes</text>
  </threadedComment>
  <threadedComment ref="A60" dT="2022-07-14T10:20:24.01" personId="{C147C3EB-7443-452C-875F-DE44849A14AE}" id="{4E9E22EB-C9EF-4B47-9727-E939689076DE}">
    <text>steve</text>
  </threadedComment>
  <threadedComment ref="A60" dT="2023-01-25T12:10:01.01" personId="{C147C3EB-7443-452C-875F-DE44849A14AE}" id="{9862735C-15D9-4681-873B-1D102268C2AF}" parentId="{4E9E22EB-C9EF-4B47-9727-E939689076DE}">
    <text>and Bryn</text>
  </threadedComment>
  <threadedComment ref="B60" dT="2022-03-24T17:32:35.89" personId="{C147C3EB-7443-452C-875F-DE44849A14AE}" id="{C7A0177F-7233-489D-B461-9F2E843A383A}">
    <text>year 2</text>
  </threadedComment>
  <threadedComment ref="A61" dT="2022-07-14T10:20:30.96" personId="{C147C3EB-7443-452C-875F-DE44849A14AE}" id="{69AC724A-8475-43E7-8B52-E2C47310E584}">
    <text>Elisa</text>
  </threadedComment>
  <threadedComment ref="A62" dT="2022-07-14T10:22:16.92" personId="{C147C3EB-7443-452C-875F-DE44849A14AE}" id="{E35BE112-8330-4571-8FC4-35817C429556}">
    <text>Steve</text>
  </threadedComment>
  <threadedComment ref="A63" dT="2022-07-14T10:24:05.84" personId="{C147C3EB-7443-452C-875F-DE44849A14AE}" id="{9A7929A9-577C-4FE6-9ED9-4E7B307F1744}">
    <text>Elisa</text>
  </threadedComment>
  <threadedComment ref="A64" dT="2022-07-14T10:27:00.31" personId="{C147C3EB-7443-452C-875F-DE44849A14AE}" id="{F178273F-CF73-4C51-A9BD-68C53C270D48}">
    <text>Elisa</text>
  </threadedComment>
  <threadedComment ref="A65" dT="2022-07-14T10:43:48.14" personId="{C147C3EB-7443-452C-875F-DE44849A14AE}" id="{7AC91F87-147C-4943-A63F-86BAB8115BC5}">
    <text>Steve</text>
  </threadedComment>
  <threadedComment ref="B65" dT="2022-07-14T10:44:27.28" personId="{C147C3EB-7443-452C-875F-DE44849A14AE}" id="{B48DF5E1-A8FC-4235-BF4C-64A6ECBFEB06}">
    <text>new PNC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2D1C-679B-4970-BB12-E3E9CA4D1B46}">
  <sheetPr>
    <pageSetUpPr fitToPage="1"/>
  </sheetPr>
  <dimension ref="A1:AF480"/>
  <sheetViews>
    <sheetView showGridLines="0" tabSelected="1" zoomScale="90" zoomScaleNormal="90" workbookViewId="0">
      <selection activeCell="B28" sqref="B28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54296875" style="1" customWidth="1"/>
    <col min="4" max="4" width="13.1796875" style="1" customWidth="1"/>
    <col min="5" max="5" width="3.54296875" style="1" customWidth="1"/>
    <col min="6" max="6" width="13.1796875" style="1" customWidth="1"/>
    <col min="7" max="7" width="2.7265625" style="1" customWidth="1"/>
    <col min="8" max="8" width="13.1796875" style="1" customWidth="1"/>
    <col min="9" max="9" width="3.54296875" style="1" customWidth="1"/>
    <col min="10" max="10" width="13.1796875" style="1" customWidth="1"/>
    <col min="11" max="11" width="3.54296875" style="1" customWidth="1"/>
    <col min="12" max="12" width="13.1796875" style="1" customWidth="1"/>
    <col min="13" max="13" width="3.54296875" style="1" customWidth="1"/>
    <col min="14" max="14" width="13.1796875" style="1" customWidth="1"/>
    <col min="15" max="15" width="3.54296875" style="1" customWidth="1"/>
    <col min="16" max="16" width="8.54296875" style="2" hidden="1" customWidth="1"/>
    <col min="17" max="17" width="11.7265625" style="1" hidden="1" customWidth="1"/>
    <col min="18" max="27" width="9.54296875" style="1" hidden="1" customWidth="1"/>
    <col min="28" max="28" width="11.1796875" style="1" hidden="1" customWidth="1"/>
    <col min="29" max="29" width="9.54296875" style="1" hidden="1" customWidth="1"/>
    <col min="30" max="30" width="0" style="1" hidden="1" customWidth="1"/>
    <col min="31" max="31" width="9.54296875" style="1"/>
    <col min="32" max="32" width="17.7265625" style="1" bestFit="1" customWidth="1"/>
    <col min="33" max="16384" width="9.54296875" style="1"/>
  </cols>
  <sheetData>
    <row r="1" spans="1:28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8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8" ht="15.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8" ht="15.5">
      <c r="A4" s="223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8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8" s="2" customFormat="1">
      <c r="D7" s="3"/>
      <c r="F7" s="3"/>
      <c r="H7" s="3"/>
      <c r="J7" s="3"/>
      <c r="L7" s="3"/>
      <c r="N7" s="3"/>
    </row>
    <row r="8" spans="1:28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</row>
    <row r="9" spans="1:28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6" t="s">
        <v>17</v>
      </c>
    </row>
    <row r="10" spans="1:28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</row>
    <row r="11" spans="1:28">
      <c r="D11" s="8"/>
      <c r="F11" s="8"/>
      <c r="H11" s="8"/>
      <c r="J11" s="8"/>
      <c r="L11" s="8"/>
      <c r="N11" s="8"/>
    </row>
    <row r="12" spans="1:28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0"/>
      <c r="P12" s="11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0"/>
      <c r="P13" s="11">
        <v>2</v>
      </c>
    </row>
    <row r="14" spans="1:28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0"/>
      <c r="P14" s="11">
        <v>8</v>
      </c>
    </row>
    <row r="15" spans="1:28">
      <c r="A15" s="2">
        <v>4</v>
      </c>
      <c r="B15" s="1" t="s">
        <v>22</v>
      </c>
      <c r="D15" s="9"/>
      <c r="E15" s="9"/>
      <c r="F15" s="9">
        <v>2039.1780000000001</v>
      </c>
      <c r="G15" s="9"/>
      <c r="H15" s="9">
        <v>2776.297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0"/>
      <c r="P15" s="11">
        <v>3</v>
      </c>
    </row>
    <row r="16" spans="1:28">
      <c r="A16" s="2">
        <v>5</v>
      </c>
      <c r="B16" s="1" t="s">
        <v>23</v>
      </c>
      <c r="D16" s="9"/>
      <c r="E16" s="9"/>
      <c r="F16" s="9">
        <v>-2699.2710000000002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0"/>
      <c r="P16" s="11">
        <v>7</v>
      </c>
      <c r="R16" s="12"/>
    </row>
    <row r="17" spans="1:29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0"/>
      <c r="P17" s="11"/>
      <c r="R17" s="12"/>
    </row>
    <row r="18" spans="1:29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</row>
    <row r="19" spans="1:29">
      <c r="A19" s="2">
        <v>7</v>
      </c>
      <c r="B19" s="1" t="s">
        <v>25</v>
      </c>
      <c r="D19" s="9"/>
      <c r="E19" s="9"/>
      <c r="F19" s="9">
        <v>9759.2659999999996</v>
      </c>
      <c r="G19" s="9"/>
      <c r="H19" s="9">
        <v>9327.5110000000004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0"/>
      <c r="P19" s="11"/>
      <c r="AC19" s="10"/>
    </row>
    <row r="20" spans="1:29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</row>
    <row r="21" spans="1:29" ht="13">
      <c r="A21" s="2">
        <v>8</v>
      </c>
      <c r="B21" s="1" t="s">
        <v>26</v>
      </c>
      <c r="D21" s="9"/>
      <c r="E21" s="9"/>
      <c r="F21" s="9">
        <v>9759.2659999999996</v>
      </c>
      <c r="G21" s="9"/>
      <c r="H21" s="9">
        <v>9327.5110000000004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0"/>
      <c r="P21" s="6"/>
    </row>
    <row r="22" spans="1:29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</row>
    <row r="23" spans="1:29">
      <c r="A23" s="2">
        <v>9</v>
      </c>
      <c r="B23" s="1" t="s">
        <v>27</v>
      </c>
      <c r="D23" s="9"/>
      <c r="E23" s="9"/>
      <c r="F23" s="9">
        <v>156427</v>
      </c>
      <c r="G23" s="9"/>
      <c r="H23" s="9">
        <v>166186.266</v>
      </c>
      <c r="I23" s="9"/>
      <c r="J23" s="9">
        <v>175513.777</v>
      </c>
      <c r="K23" s="9"/>
      <c r="L23" s="9">
        <v>184378.196</v>
      </c>
      <c r="M23" s="9"/>
      <c r="N23" s="9">
        <v>194941.003</v>
      </c>
      <c r="O23" s="10"/>
      <c r="P23" s="11"/>
      <c r="R23" s="12"/>
    </row>
    <row r="24" spans="1:29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</row>
    <row r="25" spans="1:29">
      <c r="A25" s="2">
        <v>10</v>
      </c>
      <c r="B25" s="1" t="s">
        <v>28</v>
      </c>
      <c r="D25" s="9">
        <v>156427</v>
      </c>
      <c r="E25" s="9"/>
      <c r="F25" s="9">
        <v>166186.266</v>
      </c>
      <c r="G25" s="9"/>
      <c r="H25" s="9">
        <v>175513.777</v>
      </c>
      <c r="I25" s="9"/>
      <c r="J25" s="9">
        <v>184378.196</v>
      </c>
      <c r="K25" s="9"/>
      <c r="L25" s="9">
        <v>194941.003</v>
      </c>
      <c r="M25" s="9"/>
      <c r="N25" s="9">
        <v>205726.92300000001</v>
      </c>
      <c r="O25" s="10"/>
      <c r="P25" s="11"/>
    </row>
    <row r="26" spans="1:29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1"/>
      <c r="Q26" s="12"/>
      <c r="V26" s="12"/>
    </row>
    <row r="27" spans="1:29">
      <c r="A27" s="2">
        <v>11</v>
      </c>
      <c r="B27" s="1" t="s">
        <v>29</v>
      </c>
      <c r="D27" s="15">
        <v>8.1971075192301165E-2</v>
      </c>
      <c r="E27" s="10"/>
      <c r="F27" s="16">
        <v>6.2388628561565476E-2</v>
      </c>
      <c r="G27" s="10"/>
      <c r="H27" s="15">
        <v>5.612684624612721E-2</v>
      </c>
      <c r="I27" s="10"/>
      <c r="J27" s="15">
        <v>5.0505545214265396E-2</v>
      </c>
      <c r="K27" s="17"/>
      <c r="L27" s="15">
        <v>5.7288807620180862E-2</v>
      </c>
      <c r="M27" s="17"/>
      <c r="N27" s="15">
        <v>5.5329150019814012E-2</v>
      </c>
      <c r="O27" s="10"/>
      <c r="P27" s="11"/>
    </row>
    <row r="28" spans="1:29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1"/>
    </row>
    <row r="29" spans="1:29">
      <c r="A29" s="2"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1"/>
    </row>
    <row r="30" spans="1:29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9"/>
    </row>
    <row r="31" spans="1:29">
      <c r="A31" s="2">
        <v>13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10"/>
      <c r="P31" s="11"/>
    </row>
    <row r="32" spans="1:29">
      <c r="A32" s="2">
        <v>14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0"/>
      <c r="P32" s="11">
        <v>20</v>
      </c>
      <c r="R32" s="10"/>
      <c r="T32" s="10"/>
      <c r="V32" s="10"/>
      <c r="X32" s="10"/>
      <c r="Z32" s="10"/>
      <c r="AB32" s="10"/>
    </row>
    <row r="33" spans="1:32">
      <c r="A33" s="2">
        <v>15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0"/>
      <c r="P33" s="11">
        <v>21</v>
      </c>
      <c r="R33" s="10"/>
      <c r="S33" s="12"/>
      <c r="T33" s="10"/>
      <c r="V33" s="10"/>
      <c r="X33" s="10"/>
      <c r="Z33" s="10"/>
      <c r="AB33" s="10"/>
    </row>
    <row r="34" spans="1:32">
      <c r="A34" s="2">
        <v>16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0"/>
      <c r="P34" s="11">
        <v>22</v>
      </c>
      <c r="R34" s="10"/>
      <c r="T34" s="10"/>
      <c r="V34" s="10"/>
      <c r="X34" s="10"/>
      <c r="Z34" s="10"/>
      <c r="AB34" s="10"/>
    </row>
    <row r="35" spans="1:32">
      <c r="B35" s="20"/>
      <c r="D35" s="9"/>
      <c r="E35" s="9"/>
      <c r="F35" s="22"/>
      <c r="G35" s="22"/>
      <c r="H35" s="22"/>
      <c r="I35" s="9"/>
      <c r="J35" s="9"/>
      <c r="K35" s="9"/>
      <c r="L35" s="9"/>
      <c r="M35" s="9"/>
      <c r="N35" s="9"/>
      <c r="O35" s="10"/>
      <c r="P35" s="11"/>
      <c r="R35" s="10"/>
      <c r="S35" s="17"/>
      <c r="T35" s="10"/>
      <c r="V35" s="10"/>
      <c r="X35" s="10"/>
      <c r="Z35" s="10"/>
      <c r="AB35" s="10"/>
    </row>
    <row r="36" spans="1:32">
      <c r="A36" s="2">
        <v>17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0"/>
      <c r="P36" s="11"/>
      <c r="R36" s="10"/>
      <c r="T36" s="10"/>
      <c r="V36" s="10"/>
      <c r="X36" s="10"/>
      <c r="Z36" s="10"/>
      <c r="AB36" s="10"/>
      <c r="AE36" s="10"/>
      <c r="AF36" s="23"/>
    </row>
    <row r="37" spans="1:32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  <c r="R37" s="10"/>
      <c r="T37" s="10"/>
      <c r="V37" s="10"/>
      <c r="X37" s="10"/>
      <c r="Z37" s="10"/>
      <c r="AB37" s="10"/>
    </row>
    <row r="38" spans="1:32">
      <c r="A38" s="2">
        <v>18</v>
      </c>
      <c r="B38" s="20" t="s">
        <v>36</v>
      </c>
      <c r="D38" s="9">
        <v>-68144.823000000004</v>
      </c>
      <c r="E38" s="9"/>
      <c r="F38" s="9">
        <v>-72997.991999999998</v>
      </c>
      <c r="G38" s="9"/>
      <c r="H38" s="9">
        <v>-78343.861000000004</v>
      </c>
      <c r="I38" s="9"/>
      <c r="J38" s="9">
        <v>-84081.222999999998</v>
      </c>
      <c r="K38" s="9"/>
      <c r="L38" s="9">
        <v>-90238.75</v>
      </c>
      <c r="M38" s="9"/>
      <c r="N38" s="9">
        <v>-96847.212</v>
      </c>
      <c r="O38" s="10"/>
      <c r="P38" s="11">
        <v>6</v>
      </c>
      <c r="R38" s="10"/>
      <c r="T38" s="10"/>
      <c r="V38" s="10"/>
      <c r="X38" s="10"/>
      <c r="Z38" s="10"/>
      <c r="AB38" s="10"/>
    </row>
    <row r="39" spans="1:3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1"/>
    </row>
    <row r="40" spans="1:32">
      <c r="A40" s="2">
        <v>19</v>
      </c>
      <c r="B40" s="1" t="s">
        <v>37</v>
      </c>
      <c r="D40" s="9">
        <v>-156426.77900000001</v>
      </c>
      <c r="E40" s="9"/>
      <c r="F40" s="9">
        <v>-161586.70199999999</v>
      </c>
      <c r="G40" s="9"/>
      <c r="H40" s="9">
        <v>-168432.571</v>
      </c>
      <c r="I40" s="9"/>
      <c r="J40" s="9">
        <v>-172169.93300000002</v>
      </c>
      <c r="K40" s="9"/>
      <c r="L40" s="9">
        <v>-176327.46000000002</v>
      </c>
      <c r="M40" s="9"/>
      <c r="N40" s="9">
        <v>-180935.92200000002</v>
      </c>
      <c r="O40" s="10"/>
      <c r="P40" s="11"/>
    </row>
    <row r="41" spans="1:32">
      <c r="D41" s="42"/>
      <c r="E41" s="43"/>
      <c r="F41" s="42"/>
      <c r="G41" s="43"/>
      <c r="H41" s="42"/>
      <c r="I41" s="43"/>
      <c r="J41" s="44"/>
      <c r="K41" s="45"/>
      <c r="L41" s="44"/>
      <c r="M41" s="45"/>
      <c r="N41" s="44"/>
      <c r="O41" s="10"/>
      <c r="P41" s="11"/>
    </row>
    <row r="42" spans="1:32" s="13" customFormat="1" ht="13">
      <c r="A42" s="4">
        <v>20</v>
      </c>
      <c r="B42" s="13" t="s">
        <v>38</v>
      </c>
      <c r="D42" s="46">
        <v>0.22099999999045394</v>
      </c>
      <c r="E42" s="47"/>
      <c r="F42" s="46">
        <v>4599.564000000013</v>
      </c>
      <c r="G42" s="48"/>
      <c r="H42" s="46">
        <v>7081.2060000000056</v>
      </c>
      <c r="I42" s="49"/>
      <c r="J42" s="46">
        <v>12208.262999999977</v>
      </c>
      <c r="K42" s="50"/>
      <c r="L42" s="46">
        <v>18613.542999999976</v>
      </c>
      <c r="M42" s="50"/>
      <c r="N42" s="46">
        <v>24791.000999999989</v>
      </c>
      <c r="O42" s="10"/>
      <c r="P42" s="6"/>
      <c r="R42" s="26"/>
      <c r="T42" s="26"/>
      <c r="V42" s="26"/>
      <c r="X42" s="26"/>
      <c r="Z42" s="26"/>
      <c r="AB42" s="26"/>
    </row>
    <row r="43" spans="1:32" s="13" customFormat="1" ht="13">
      <c r="A43" s="4"/>
      <c r="D43" s="51"/>
      <c r="E43" s="47"/>
      <c r="F43" s="51"/>
      <c r="G43" s="47"/>
      <c r="H43" s="51"/>
      <c r="I43" s="47"/>
      <c r="J43" s="51"/>
      <c r="K43" s="52"/>
      <c r="L43" s="51"/>
      <c r="M43" s="43"/>
      <c r="N43" s="53"/>
      <c r="O43" s="10"/>
      <c r="P43" s="6"/>
    </row>
    <row r="44" spans="1:32" ht="13">
      <c r="A44" s="4">
        <v>21</v>
      </c>
      <c r="B44" s="13" t="s">
        <v>39</v>
      </c>
      <c r="D44" s="54"/>
      <c r="E44" s="55"/>
      <c r="F44" s="56"/>
      <c r="G44" s="55"/>
      <c r="H44" s="56"/>
      <c r="I44" s="55"/>
      <c r="J44" s="56"/>
      <c r="K44" s="52"/>
      <c r="L44" s="51"/>
      <c r="M44" s="43"/>
      <c r="N44" s="57"/>
      <c r="O44" s="10"/>
      <c r="P44" s="1"/>
    </row>
    <row r="45" spans="1:32" ht="13">
      <c r="A45" s="4"/>
      <c r="D45" s="54"/>
      <c r="E45" s="55"/>
      <c r="F45" s="56"/>
      <c r="G45" s="55"/>
      <c r="H45" s="56"/>
      <c r="I45" s="55"/>
      <c r="J45" s="56"/>
      <c r="K45" s="52"/>
      <c r="L45" s="56"/>
      <c r="M45" s="43"/>
      <c r="N45" s="57"/>
      <c r="O45" s="10"/>
    </row>
    <row r="46" spans="1:32" ht="13">
      <c r="A46" s="2">
        <v>22</v>
      </c>
      <c r="B46" s="1" t="s">
        <v>40</v>
      </c>
      <c r="D46" s="46">
        <v>0</v>
      </c>
      <c r="E46" s="55"/>
      <c r="F46" s="46">
        <v>-1142.2</v>
      </c>
      <c r="G46" s="58"/>
      <c r="H46" s="46">
        <v>-2590.1999999999998</v>
      </c>
      <c r="I46" s="58"/>
      <c r="J46" s="46">
        <v>-3164</v>
      </c>
      <c r="K46" s="50"/>
      <c r="L46" s="46">
        <v>-3564</v>
      </c>
      <c r="M46" s="43"/>
      <c r="N46" s="46">
        <v>-3904</v>
      </c>
      <c r="O46" s="10"/>
      <c r="P46" s="11"/>
    </row>
    <row r="47" spans="1:32" ht="13">
      <c r="D47" s="51"/>
      <c r="E47" s="55"/>
      <c r="F47" s="46"/>
      <c r="G47" s="58"/>
      <c r="H47" s="46"/>
      <c r="I47" s="58"/>
      <c r="J47" s="46"/>
      <c r="K47" s="50"/>
      <c r="L47" s="46"/>
      <c r="M47" s="43"/>
      <c r="N47" s="46"/>
      <c r="O47" s="10"/>
      <c r="P47" s="11"/>
    </row>
    <row r="48" spans="1:32" ht="13">
      <c r="A48" s="4">
        <v>23</v>
      </c>
      <c r="B48" s="13" t="s">
        <v>41</v>
      </c>
      <c r="D48" s="46">
        <v>0</v>
      </c>
      <c r="E48" s="55"/>
      <c r="F48" s="46">
        <v>-3457</v>
      </c>
      <c r="G48" s="58"/>
      <c r="H48" s="46">
        <v>-2468</v>
      </c>
      <c r="I48" s="58"/>
      <c r="J48" s="46">
        <v>0</v>
      </c>
      <c r="K48" s="50"/>
      <c r="L48" s="46">
        <v>0</v>
      </c>
      <c r="M48" s="43"/>
      <c r="N48" s="46">
        <v>0</v>
      </c>
      <c r="O48" s="10"/>
      <c r="P48" s="11"/>
    </row>
    <row r="49" spans="1:16" ht="13">
      <c r="A49" s="4"/>
      <c r="B49" s="13"/>
      <c r="D49" s="54"/>
      <c r="E49" s="55"/>
      <c r="F49" s="56"/>
      <c r="G49" s="55"/>
      <c r="H49" s="56"/>
      <c r="I49" s="55"/>
      <c r="J49" s="56"/>
      <c r="K49" s="52"/>
      <c r="L49" s="56"/>
      <c r="M49" s="43"/>
      <c r="N49" s="57"/>
      <c r="O49" s="10"/>
      <c r="P49" s="6"/>
    </row>
    <row r="50" spans="1:16" s="13" customFormat="1" ht="13">
      <c r="A50" s="4">
        <v>24</v>
      </c>
      <c r="B50" s="13" t="s">
        <v>42</v>
      </c>
      <c r="D50" s="59">
        <v>0.22099999999045394</v>
      </c>
      <c r="E50" s="47"/>
      <c r="F50" s="59">
        <v>0.36400000001322041</v>
      </c>
      <c r="G50" s="49"/>
      <c r="H50" s="59">
        <v>2023.0060000000058</v>
      </c>
      <c r="I50" s="49"/>
      <c r="J50" s="59">
        <v>9044.2629999999772</v>
      </c>
      <c r="K50" s="50"/>
      <c r="L50" s="59">
        <v>15049.542999999976</v>
      </c>
      <c r="M50" s="50"/>
      <c r="N50" s="59">
        <v>20887.000999999989</v>
      </c>
      <c r="O50" s="10"/>
      <c r="P50" s="6"/>
    </row>
    <row r="51" spans="1:16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10"/>
      <c r="P51" s="6"/>
    </row>
    <row r="52" spans="1:16" ht="13.15" hidden="1" customHeight="1">
      <c r="D52" s="10"/>
      <c r="E52" s="10"/>
      <c r="F52" s="10">
        <v>-3266.4023699999962</v>
      </c>
      <c r="G52" s="10"/>
      <c r="H52" s="10">
        <v>-1364.0624400000088</v>
      </c>
      <c r="I52" s="10"/>
      <c r="J52" s="10">
        <v>-2801.504386288012</v>
      </c>
      <c r="K52" s="10"/>
      <c r="L52" s="10">
        <v>-2572.0026811257703</v>
      </c>
      <c r="M52" s="10"/>
      <c r="N52" s="10">
        <v>-2348.2596811257536</v>
      </c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</row>
    <row r="55" spans="1:16" ht="13.15" hidden="1" customHeight="1">
      <c r="D55" s="10"/>
      <c r="E55" s="10"/>
      <c r="F55" s="10"/>
      <c r="G55" s="10"/>
      <c r="H55" s="10"/>
      <c r="I55" s="10"/>
      <c r="J55" s="10"/>
      <c r="K55" s="10"/>
      <c r="L55" s="10"/>
      <c r="O55" s="10"/>
      <c r="P55" s="11"/>
    </row>
    <row r="56" spans="1:16" ht="13.15" hidden="1" customHeight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1"/>
    </row>
    <row r="57" spans="1:16" ht="13.15" hidden="1" customHeight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16" ht="13.15" hidden="1" customHeight="1">
      <c r="D58" s="10"/>
      <c r="E58" s="10"/>
      <c r="F58" s="10">
        <v>-4370.5651148000034</v>
      </c>
      <c r="G58" s="10"/>
      <c r="H58" s="10">
        <v>472.18251519999467</v>
      </c>
      <c r="I58" s="10"/>
      <c r="J58" s="10">
        <v>3650.4970752000081</v>
      </c>
      <c r="K58" s="10"/>
      <c r="L58" s="10">
        <v>3562.1826889119984</v>
      </c>
      <c r="M58" s="10"/>
      <c r="N58" s="10">
        <v>1573.9820077862387</v>
      </c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1"/>
    </row>
    <row r="61" spans="1:16" ht="13.15" hidden="1" customHeight="1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>
      <c r="D63" s="10"/>
      <c r="E63" s="10"/>
      <c r="F63" s="10"/>
      <c r="G63" s="10"/>
      <c r="H63" s="10"/>
      <c r="I63" s="10"/>
      <c r="J63" s="10"/>
      <c r="K63" s="10"/>
      <c r="L63" s="10"/>
      <c r="O63" s="10"/>
      <c r="P63" s="11"/>
    </row>
    <row r="64" spans="1:16">
      <c r="D64" s="10"/>
      <c r="E64" s="10"/>
      <c r="F64" s="10"/>
      <c r="G64" s="10"/>
      <c r="H64" s="10"/>
      <c r="I64" s="10"/>
      <c r="J64" s="10"/>
      <c r="K64" s="10"/>
      <c r="L64" s="10"/>
      <c r="O64" s="10"/>
      <c r="P64" s="11"/>
    </row>
    <row r="65" spans="2:16">
      <c r="D65" s="10"/>
      <c r="E65" s="10"/>
      <c r="F65" s="10"/>
      <c r="G65" s="10"/>
      <c r="H65" s="10"/>
      <c r="I65" s="10"/>
      <c r="J65" s="10"/>
      <c r="K65" s="10"/>
      <c r="L65" s="10"/>
      <c r="O65" s="10"/>
      <c r="P65" s="11"/>
    </row>
    <row r="66" spans="2:16">
      <c r="D66" s="10"/>
      <c r="E66" s="10"/>
      <c r="F66" s="10"/>
      <c r="G66" s="10"/>
      <c r="H66" s="10"/>
      <c r="I66" s="10"/>
      <c r="J66" s="10"/>
      <c r="K66" s="10"/>
      <c r="L66" s="10"/>
      <c r="O66" s="10"/>
      <c r="P66" s="11"/>
    </row>
    <row r="67" spans="2:16">
      <c r="B67" s="31"/>
      <c r="D67" s="10"/>
      <c r="E67" s="10"/>
      <c r="F67" s="10"/>
      <c r="G67" s="10"/>
      <c r="H67" s="10"/>
      <c r="I67" s="10"/>
      <c r="J67" s="10"/>
      <c r="K67" s="10"/>
      <c r="L67" s="10"/>
      <c r="O67" s="10"/>
      <c r="P67" s="11"/>
    </row>
    <row r="68" spans="2:16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1"/>
    </row>
    <row r="69" spans="2:16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</row>
    <row r="70" spans="2:16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</row>
    <row r="71" spans="2:16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1"/>
    </row>
    <row r="72" spans="2:16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1"/>
    </row>
    <row r="73" spans="2:16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</row>
    <row r="74" spans="2:16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</row>
    <row r="75" spans="2:16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</row>
    <row r="76" spans="2:16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"/>
    </row>
    <row r="77" spans="2:16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</row>
    <row r="78" spans="2:16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  <row r="480" spans="4:16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8" orientation="landscape" r:id="rId1"/>
  <headerFooter>
    <oddHeader>&amp;R&amp;A</oddHeader>
    <oddFooter>&amp;L&amp;F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5264-06E1-4619-9966-1A4AFF2621E1}">
  <sheetPr>
    <pageSetUpPr fitToPage="1"/>
  </sheetPr>
  <dimension ref="A1:AG480"/>
  <sheetViews>
    <sheetView showGridLines="0" tabSelected="1" zoomScale="90" zoomScaleNormal="90" workbookViewId="0">
      <selection activeCell="B28" sqref="B28"/>
    </sheetView>
  </sheetViews>
  <sheetFormatPr defaultColWidth="9.54296875" defaultRowHeight="12.5"/>
  <cols>
    <col min="1" max="1" width="3.81640625" style="2" customWidth="1"/>
    <col min="2" max="2" width="85" style="1" bestFit="1" customWidth="1"/>
    <col min="3" max="3" width="3.7265625" style="1" customWidth="1"/>
    <col min="4" max="4" width="13" style="1" customWidth="1"/>
    <col min="5" max="5" width="3.7265625" style="1" customWidth="1"/>
    <col min="6" max="6" width="13" style="1" customWidth="1"/>
    <col min="7" max="7" width="2.7265625" style="1" customWidth="1"/>
    <col min="8" max="8" width="13" style="1" customWidth="1"/>
    <col min="9" max="9" width="3.7265625" style="1" customWidth="1"/>
    <col min="10" max="10" width="13" style="1" customWidth="1"/>
    <col min="11" max="11" width="3.7265625" style="1" customWidth="1"/>
    <col min="12" max="12" width="11.54296875" style="1" customWidth="1"/>
    <col min="13" max="13" width="3.7265625" style="1" customWidth="1"/>
    <col min="14" max="15" width="13" style="1" customWidth="1"/>
    <col min="16" max="16" width="3.7265625" style="1" hidden="1" customWidth="1"/>
    <col min="17" max="17" width="8.54296875" style="2" hidden="1" customWidth="1"/>
    <col min="18" max="18" width="11.7265625" style="1" hidden="1" customWidth="1"/>
    <col min="19" max="28" width="9.54296875" style="1" hidden="1" customWidth="1"/>
    <col min="29" max="29" width="11.1796875" style="1" hidden="1" customWidth="1"/>
    <col min="30" max="30" width="9.54296875" style="1" hidden="1" customWidth="1"/>
    <col min="31" max="32" width="9.54296875" style="1"/>
    <col min="33" max="33" width="17.81640625" style="1" bestFit="1" customWidth="1"/>
    <col min="34" max="16384" width="9.54296875" style="1"/>
  </cols>
  <sheetData>
    <row r="1" spans="1:29" ht="1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9" ht="15.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9" ht="15.5">
      <c r="A3" s="223" t="s">
        <v>79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29" ht="15.5">
      <c r="A4" s="223" t="s">
        <v>394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6" spans="1:29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9" s="2" customFormat="1" ht="6.75" customHeight="1">
      <c r="D7" s="3"/>
      <c r="F7" s="3"/>
      <c r="H7" s="3"/>
      <c r="J7" s="3"/>
      <c r="L7" s="3"/>
      <c r="N7" s="3"/>
    </row>
    <row r="8" spans="1:29" s="2" customFormat="1" ht="13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  <c r="Q8" s="4"/>
    </row>
    <row r="9" spans="1:29" s="2" customFormat="1" ht="13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4"/>
      <c r="Q9" s="6" t="s">
        <v>17</v>
      </c>
    </row>
    <row r="10" spans="1:29" s="2" customFormat="1" ht="13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  <c r="Q10" s="4"/>
    </row>
    <row r="11" spans="1:29">
      <c r="D11" s="8"/>
      <c r="F11" s="8"/>
      <c r="H11" s="8"/>
      <c r="J11" s="8"/>
      <c r="L11" s="8"/>
      <c r="N11" s="8"/>
    </row>
    <row r="12" spans="1:29">
      <c r="A12" s="2">
        <v>1</v>
      </c>
      <c r="B12" s="1" t="s">
        <v>19</v>
      </c>
      <c r="D12" s="9"/>
      <c r="E12" s="9"/>
      <c r="F12" s="9">
        <v>7697</v>
      </c>
      <c r="G12" s="9"/>
      <c r="H12" s="9">
        <v>4229.5910000000003</v>
      </c>
      <c r="I12" s="9"/>
      <c r="J12" s="9">
        <v>4390.96</v>
      </c>
      <c r="K12" s="9"/>
      <c r="L12" s="9">
        <v>4557.5020000000004</v>
      </c>
      <c r="M12" s="9"/>
      <c r="N12" s="9">
        <v>4729.3940000000002</v>
      </c>
      <c r="O12" s="12"/>
      <c r="P12" s="10"/>
      <c r="Q12" s="11">
        <v>1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2">
        <v>2</v>
      </c>
      <c r="B13" s="1" t="s">
        <v>20</v>
      </c>
      <c r="D13" s="9"/>
      <c r="E13" s="9"/>
      <c r="F13" s="9">
        <v>1590.4590000000001</v>
      </c>
      <c r="G13" s="9"/>
      <c r="H13" s="9">
        <v>977.27300000000002</v>
      </c>
      <c r="I13" s="9"/>
      <c r="J13" s="9">
        <v>1041.3589999999999</v>
      </c>
      <c r="K13" s="9"/>
      <c r="L13" s="9">
        <v>1107.4549999999999</v>
      </c>
      <c r="M13" s="9"/>
      <c r="N13" s="9">
        <v>1175.126</v>
      </c>
      <c r="O13" s="12"/>
      <c r="P13" s="10"/>
      <c r="Q13" s="11">
        <v>2</v>
      </c>
    </row>
    <row r="14" spans="1:29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2"/>
      <c r="P14" s="10"/>
      <c r="Q14" s="11">
        <v>8</v>
      </c>
    </row>
    <row r="15" spans="1:29">
      <c r="A15" s="2">
        <v>4</v>
      </c>
      <c r="B15" s="1" t="s">
        <v>22</v>
      </c>
      <c r="D15" s="9"/>
      <c r="E15" s="9"/>
      <c r="F15" s="9">
        <v>4942.1779999999999</v>
      </c>
      <c r="G15" s="9"/>
      <c r="H15" s="9">
        <v>2274.297</v>
      </c>
      <c r="I15" s="9"/>
      <c r="J15" s="9">
        <v>2800</v>
      </c>
      <c r="K15" s="9"/>
      <c r="L15" s="9">
        <v>2800</v>
      </c>
      <c r="M15" s="9"/>
      <c r="N15" s="9">
        <v>2800</v>
      </c>
      <c r="O15" s="12"/>
      <c r="P15" s="10"/>
      <c r="Q15" s="11">
        <v>3</v>
      </c>
    </row>
    <row r="16" spans="1:29">
      <c r="A16" s="2">
        <v>5</v>
      </c>
      <c r="B16" s="1" t="s">
        <v>23</v>
      </c>
      <c r="D16" s="9"/>
      <c r="E16" s="9"/>
      <c r="F16" s="9">
        <v>-4071.2710000000002</v>
      </c>
      <c r="G16" s="9"/>
      <c r="H16" s="9">
        <v>-60</v>
      </c>
      <c r="I16" s="9"/>
      <c r="J16" s="9">
        <v>0</v>
      </c>
      <c r="K16" s="9"/>
      <c r="L16" s="9">
        <v>0</v>
      </c>
      <c r="M16" s="9"/>
      <c r="N16" s="9">
        <v>0</v>
      </c>
      <c r="O16" s="12"/>
      <c r="P16" s="10"/>
      <c r="Q16" s="11">
        <v>7</v>
      </c>
      <c r="R16" s="1">
        <f>157645-169343</f>
        <v>-11698</v>
      </c>
      <c r="S16" s="12"/>
    </row>
    <row r="17" spans="1:30">
      <c r="A17" s="2">
        <v>6</v>
      </c>
      <c r="B17" s="1" t="s">
        <v>24</v>
      </c>
      <c r="D17" s="9"/>
      <c r="E17" s="9"/>
      <c r="F17" s="9">
        <v>1131.9000000000001</v>
      </c>
      <c r="G17" s="9"/>
      <c r="H17" s="9">
        <v>1404.35</v>
      </c>
      <c r="I17" s="9"/>
      <c r="J17" s="9">
        <v>632.1</v>
      </c>
      <c r="K17" s="9"/>
      <c r="L17" s="9">
        <v>2097.85</v>
      </c>
      <c r="M17" s="9"/>
      <c r="N17" s="9">
        <v>2081.4</v>
      </c>
      <c r="O17" s="12"/>
      <c r="P17" s="10"/>
      <c r="Q17" s="11">
        <v>9</v>
      </c>
      <c r="S17" s="12"/>
    </row>
    <row r="18" spans="1:30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2"/>
      <c r="P18" s="10"/>
      <c r="Q18" s="11"/>
    </row>
    <row r="19" spans="1:30">
      <c r="A19" s="2">
        <v>7</v>
      </c>
      <c r="B19" s="1" t="s">
        <v>25</v>
      </c>
      <c r="D19" s="9"/>
      <c r="E19" s="9"/>
      <c r="F19" s="9">
        <v>11290.266</v>
      </c>
      <c r="G19" s="9"/>
      <c r="H19" s="9">
        <v>8825.5110000000004</v>
      </c>
      <c r="I19" s="9"/>
      <c r="J19" s="9">
        <v>8864.4189999999999</v>
      </c>
      <c r="K19" s="9"/>
      <c r="L19" s="9">
        <v>10562.807000000001</v>
      </c>
      <c r="M19" s="9"/>
      <c r="N19" s="9">
        <v>10785.92</v>
      </c>
      <c r="O19" s="12"/>
      <c r="P19" s="10"/>
      <c r="Q19" s="11"/>
      <c r="AD19" s="10"/>
    </row>
    <row r="20" spans="1:30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/>
      <c r="P20" s="10"/>
      <c r="Q20" s="11"/>
      <c r="T20" s="1" t="s">
        <v>43</v>
      </c>
    </row>
    <row r="21" spans="1:30" ht="13">
      <c r="A21" s="2">
        <v>8</v>
      </c>
      <c r="B21" s="1" t="s">
        <v>26</v>
      </c>
      <c r="D21" s="9"/>
      <c r="E21" s="9"/>
      <c r="F21" s="9">
        <v>11290.266</v>
      </c>
      <c r="G21" s="9"/>
      <c r="H21" s="9">
        <v>8825.5110000000004</v>
      </c>
      <c r="I21" s="9"/>
      <c r="J21" s="9">
        <v>8864.4189999999999</v>
      </c>
      <c r="K21" s="9"/>
      <c r="L21" s="9">
        <v>10562.807000000001</v>
      </c>
      <c r="M21" s="9"/>
      <c r="N21" s="9">
        <v>10785.92</v>
      </c>
      <c r="O21" s="12"/>
      <c r="P21" s="10"/>
      <c r="Q21" s="6"/>
      <c r="T21" s="1" t="s">
        <v>44</v>
      </c>
    </row>
    <row r="22" spans="1:30" ht="13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0"/>
      <c r="Q22" s="11"/>
      <c r="T22" s="1" t="s">
        <v>45</v>
      </c>
    </row>
    <row r="23" spans="1:30">
      <c r="A23" s="2">
        <f>+A21+1</f>
        <v>9</v>
      </c>
      <c r="B23" s="1" t="s">
        <v>27</v>
      </c>
      <c r="D23" s="9"/>
      <c r="E23" s="9"/>
      <c r="F23" s="9">
        <v>156427</v>
      </c>
      <c r="G23" s="9"/>
      <c r="H23" s="9">
        <v>167717.266</v>
      </c>
      <c r="I23" s="9"/>
      <c r="J23" s="9">
        <v>176542.777</v>
      </c>
      <c r="K23" s="9"/>
      <c r="L23" s="9">
        <v>185407.196</v>
      </c>
      <c r="M23" s="9"/>
      <c r="N23" s="9">
        <v>195970.003</v>
      </c>
      <c r="O23" s="12"/>
      <c r="P23" s="10"/>
      <c r="Q23" s="11"/>
      <c r="S23" s="12"/>
      <c r="T23" s="1" t="s">
        <v>46</v>
      </c>
    </row>
    <row r="24" spans="1:30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2"/>
      <c r="P24" s="10"/>
      <c r="Q24" s="11"/>
      <c r="T24" s="1" t="s">
        <v>47</v>
      </c>
    </row>
    <row r="25" spans="1:30">
      <c r="A25" s="2">
        <f>+A23+1</f>
        <v>10</v>
      </c>
      <c r="B25" s="1" t="s">
        <v>28</v>
      </c>
      <c r="D25" s="9">
        <v>156427</v>
      </c>
      <c r="E25" s="9"/>
      <c r="F25" s="9">
        <v>167717.266</v>
      </c>
      <c r="G25" s="9"/>
      <c r="H25" s="9">
        <v>176542.777</v>
      </c>
      <c r="I25" s="9"/>
      <c r="J25" s="9">
        <v>185407.196</v>
      </c>
      <c r="K25" s="9"/>
      <c r="L25" s="9">
        <v>195970.003</v>
      </c>
      <c r="M25" s="9"/>
      <c r="N25" s="9">
        <v>206755.92300000001</v>
      </c>
      <c r="O25" s="12"/>
      <c r="P25" s="10"/>
      <c r="Q25" s="11"/>
      <c r="T25" s="1" t="s">
        <v>48</v>
      </c>
    </row>
    <row r="26" spans="1:30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0"/>
      <c r="Q26" s="11"/>
      <c r="R26" s="12"/>
      <c r="T26" s="1" t="s">
        <v>49</v>
      </c>
      <c r="W26" s="12"/>
    </row>
    <row r="27" spans="1:30">
      <c r="A27" s="2">
        <f>+A25+1</f>
        <v>11</v>
      </c>
      <c r="B27" s="1" t="s">
        <v>29</v>
      </c>
      <c r="D27" s="16">
        <v>8.1971075192301165E-2</v>
      </c>
      <c r="E27" s="10"/>
      <c r="F27" s="16">
        <v>7.2175941493476212E-2</v>
      </c>
      <c r="G27" s="10"/>
      <c r="H27" s="16">
        <v>5.262136219177338E-2</v>
      </c>
      <c r="I27" s="10"/>
      <c r="J27" s="16">
        <v>5.0211167800991337E-2</v>
      </c>
      <c r="K27" s="32"/>
      <c r="L27" s="16">
        <v>5.6970857808561003E-2</v>
      </c>
      <c r="M27" s="32"/>
      <c r="N27" s="16">
        <v>5.5038627518927033E-2</v>
      </c>
      <c r="O27" s="32"/>
      <c r="P27" s="10"/>
      <c r="Q27" s="11"/>
      <c r="T27" s="17" t="s">
        <v>50</v>
      </c>
    </row>
    <row r="28" spans="1:30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0"/>
      <c r="Q28" s="11"/>
      <c r="T28" s="12" t="s">
        <v>51</v>
      </c>
    </row>
    <row r="29" spans="1:30">
      <c r="A29" s="2">
        <f>+A27+1</f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0"/>
      <c r="Q29" s="11"/>
      <c r="T29" s="1" t="s">
        <v>52</v>
      </c>
    </row>
    <row r="30" spans="1:30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0"/>
      <c r="Q30" s="19"/>
      <c r="T30" s="1" t="s">
        <v>53</v>
      </c>
    </row>
    <row r="31" spans="1:30">
      <c r="A31" s="2">
        <v>12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33"/>
      <c r="P31" s="10"/>
      <c r="Q31" s="11"/>
      <c r="T31" s="1" t="s">
        <v>54</v>
      </c>
    </row>
    <row r="32" spans="1:30">
      <c r="A32" s="2">
        <v>13</v>
      </c>
      <c r="B32" s="20" t="s">
        <v>32</v>
      </c>
      <c r="D32" s="9">
        <v>-62342.724000000002</v>
      </c>
      <c r="E32" s="9"/>
      <c r="F32" s="9">
        <v>-62519.71</v>
      </c>
      <c r="G32" s="9"/>
      <c r="H32" s="9">
        <v>-64019.71</v>
      </c>
      <c r="I32" s="9"/>
      <c r="J32" s="9">
        <v>-62019.71</v>
      </c>
      <c r="K32" s="9"/>
      <c r="L32" s="9">
        <v>-60019.71</v>
      </c>
      <c r="M32" s="9"/>
      <c r="N32" s="9">
        <v>-58019.71</v>
      </c>
      <c r="O32" s="12"/>
      <c r="P32" s="10"/>
      <c r="Q32" s="11">
        <v>20</v>
      </c>
      <c r="S32" s="10"/>
      <c r="T32" s="1" t="s">
        <v>55</v>
      </c>
      <c r="U32" s="10"/>
      <c r="W32" s="10"/>
      <c r="Y32" s="10"/>
      <c r="AA32" s="10"/>
      <c r="AC32" s="10"/>
    </row>
    <row r="33" spans="1:33">
      <c r="A33" s="2">
        <v>14</v>
      </c>
      <c r="B33" s="20" t="s">
        <v>33</v>
      </c>
      <c r="D33" s="9">
        <v>-25727.167000000001</v>
      </c>
      <c r="E33" s="9"/>
      <c r="F33" s="9">
        <v>-25856.935000000001</v>
      </c>
      <c r="G33" s="9"/>
      <c r="H33" s="9">
        <v>-25856.935000000001</v>
      </c>
      <c r="I33" s="9"/>
      <c r="J33" s="9">
        <v>-25856.935000000001</v>
      </c>
      <c r="K33" s="9"/>
      <c r="L33" s="9">
        <v>-25856.935000000001</v>
      </c>
      <c r="M33" s="9"/>
      <c r="N33" s="9">
        <v>-25856.935000000001</v>
      </c>
      <c r="O33" s="12"/>
      <c r="P33" s="10"/>
      <c r="Q33" s="11">
        <v>21</v>
      </c>
      <c r="S33" s="10"/>
      <c r="U33" s="10"/>
      <c r="W33" s="10"/>
      <c r="Y33" s="10"/>
      <c r="AA33" s="10"/>
      <c r="AC33" s="10"/>
    </row>
    <row r="34" spans="1:33">
      <c r="A34" s="2">
        <v>15</v>
      </c>
      <c r="B34" s="20" t="s">
        <v>34</v>
      </c>
      <c r="D34" s="9">
        <v>-212.065</v>
      </c>
      <c r="E34" s="9"/>
      <c r="F34" s="9">
        <v>-212.065</v>
      </c>
      <c r="G34" s="9"/>
      <c r="H34" s="9">
        <v>-212.065</v>
      </c>
      <c r="I34" s="9"/>
      <c r="J34" s="9">
        <v>-212.065</v>
      </c>
      <c r="K34" s="9"/>
      <c r="L34" s="9">
        <v>-212.065</v>
      </c>
      <c r="M34" s="9"/>
      <c r="N34" s="9">
        <v>-212.065</v>
      </c>
      <c r="O34" s="12"/>
      <c r="P34" s="10"/>
      <c r="Q34" s="11">
        <v>22</v>
      </c>
      <c r="S34" s="10"/>
      <c r="T34" s="1" t="s">
        <v>56</v>
      </c>
      <c r="U34" s="10"/>
      <c r="W34" s="10"/>
      <c r="Y34" s="10"/>
      <c r="AA34" s="10"/>
      <c r="AC34" s="10"/>
    </row>
    <row r="35" spans="1:33">
      <c r="B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10"/>
      <c r="Q35" s="11"/>
      <c r="S35" s="10"/>
      <c r="U35" s="10"/>
      <c r="W35" s="10"/>
      <c r="Y35" s="10"/>
      <c r="AA35" s="10"/>
      <c r="AC35" s="10"/>
    </row>
    <row r="36" spans="1:33">
      <c r="A36" s="2">
        <v>16</v>
      </c>
      <c r="B36" s="20" t="s">
        <v>35</v>
      </c>
      <c r="D36" s="9">
        <v>-88281.956000000006</v>
      </c>
      <c r="E36" s="9"/>
      <c r="F36" s="9">
        <v>-88588.71</v>
      </c>
      <c r="G36" s="9"/>
      <c r="H36" s="9">
        <v>-90088.71</v>
      </c>
      <c r="I36" s="9"/>
      <c r="J36" s="9">
        <v>-88088.71</v>
      </c>
      <c r="K36" s="9"/>
      <c r="L36" s="9">
        <v>-86088.71</v>
      </c>
      <c r="M36" s="9"/>
      <c r="N36" s="9">
        <v>-84088.71</v>
      </c>
      <c r="O36" s="12"/>
      <c r="P36" s="10"/>
      <c r="Q36" s="11"/>
      <c r="S36" s="10"/>
      <c r="U36" s="10"/>
      <c r="W36" s="10"/>
      <c r="Y36" s="10"/>
      <c r="AA36" s="10"/>
      <c r="AC36" s="10"/>
      <c r="AF36" s="10"/>
      <c r="AG36" s="23"/>
    </row>
    <row r="37" spans="1:33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2"/>
      <c r="P37" s="10"/>
      <c r="Q37" s="11"/>
      <c r="S37" s="10"/>
      <c r="U37" s="10"/>
      <c r="W37" s="10"/>
      <c r="Y37" s="10"/>
      <c r="AA37" s="10"/>
      <c r="AC37" s="10"/>
    </row>
    <row r="38" spans="1:33">
      <c r="A38" s="2">
        <v>17</v>
      </c>
      <c r="B38" s="20" t="s">
        <v>57</v>
      </c>
      <c r="D38" s="9">
        <v>-68144.823000000004</v>
      </c>
      <c r="E38" s="9"/>
      <c r="F38" s="9">
        <v>-72998.182000000001</v>
      </c>
      <c r="G38" s="9"/>
      <c r="H38" s="9">
        <v>-78344.063999999998</v>
      </c>
      <c r="I38" s="9"/>
      <c r="J38" s="9">
        <v>-84081.44</v>
      </c>
      <c r="K38" s="9"/>
      <c r="L38" s="9">
        <v>-90238.982999999993</v>
      </c>
      <c r="M38" s="9"/>
      <c r="N38" s="9">
        <v>-96847.463000000003</v>
      </c>
      <c r="O38" s="12"/>
      <c r="P38" s="10"/>
      <c r="Q38" s="11">
        <v>6</v>
      </c>
      <c r="S38" s="10"/>
      <c r="U38" s="10"/>
      <c r="W38" s="10"/>
      <c r="Y38" s="10"/>
      <c r="AA38" s="10"/>
      <c r="AC38" s="10"/>
    </row>
    <row r="39" spans="1:33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10"/>
      <c r="Q39" s="11"/>
    </row>
    <row r="40" spans="1:33">
      <c r="A40" s="2">
        <v>13</v>
      </c>
      <c r="B40" s="1" t="s">
        <v>37</v>
      </c>
      <c r="D40" s="9">
        <v>-156426.77900000001</v>
      </c>
      <c r="E40" s="9"/>
      <c r="F40" s="9">
        <v>-161586.89199999999</v>
      </c>
      <c r="G40" s="9"/>
      <c r="H40" s="9">
        <v>-168432.774</v>
      </c>
      <c r="I40" s="9"/>
      <c r="J40" s="9">
        <v>-172170.15000000002</v>
      </c>
      <c r="K40" s="9"/>
      <c r="L40" s="9">
        <v>-176327.693</v>
      </c>
      <c r="M40" s="9"/>
      <c r="N40" s="9">
        <v>-180936.17300000001</v>
      </c>
      <c r="O40" s="12"/>
      <c r="P40" s="10"/>
      <c r="Q40" s="11"/>
    </row>
    <row r="41" spans="1:33">
      <c r="D41" s="18"/>
      <c r="E41" s="10"/>
      <c r="F41" s="18"/>
      <c r="G41" s="10"/>
      <c r="H41" s="18"/>
      <c r="I41" s="10"/>
      <c r="J41" s="34"/>
      <c r="K41" s="24"/>
      <c r="L41" s="34"/>
      <c r="M41" s="24"/>
      <c r="N41" s="34"/>
      <c r="O41" s="24"/>
      <c r="P41" s="10"/>
      <c r="Q41" s="11"/>
    </row>
    <row r="42" spans="1:33" s="13" customFormat="1" ht="13">
      <c r="A42" s="4">
        <v>14</v>
      </c>
      <c r="B42" s="13" t="s">
        <v>38</v>
      </c>
      <c r="D42" s="35">
        <v>0.22099999999045394</v>
      </c>
      <c r="E42" s="25"/>
      <c r="F42" s="35">
        <v>6130.3740000000107</v>
      </c>
      <c r="G42" s="26"/>
      <c r="H42" s="35">
        <v>8110.002999999997</v>
      </c>
      <c r="I42" s="27"/>
      <c r="J42" s="35">
        <v>13237.045999999973</v>
      </c>
      <c r="K42" s="12"/>
      <c r="L42" s="35">
        <v>19642.309999999998</v>
      </c>
      <c r="M42" s="12"/>
      <c r="N42" s="35">
        <v>25819.75</v>
      </c>
      <c r="O42" s="27"/>
      <c r="P42" s="10"/>
      <c r="Q42" s="6"/>
      <c r="S42" s="26"/>
      <c r="U42" s="26"/>
      <c r="W42" s="26"/>
      <c r="Y42" s="26"/>
      <c r="AA42" s="26"/>
      <c r="AC42" s="26"/>
    </row>
    <row r="43" spans="1:33" s="13" customFormat="1" ht="13">
      <c r="A43" s="4"/>
      <c r="D43" s="36"/>
      <c r="E43" s="25"/>
      <c r="F43" s="36"/>
      <c r="G43" s="25"/>
      <c r="H43" s="36"/>
      <c r="I43" s="25"/>
      <c r="J43" s="36"/>
      <c r="K43" s="28"/>
      <c r="L43" s="36"/>
      <c r="M43" s="10"/>
      <c r="N43" s="37"/>
      <c r="O43" s="26"/>
      <c r="P43" s="10"/>
      <c r="Q43" s="6"/>
      <c r="R43" s="13" t="s">
        <v>58</v>
      </c>
      <c r="T43" s="13" t="s">
        <v>59</v>
      </c>
    </row>
    <row r="44" spans="1:33" ht="13">
      <c r="A44" s="4">
        <v>15</v>
      </c>
      <c r="B44" s="13" t="s">
        <v>39</v>
      </c>
      <c r="D44" s="38"/>
      <c r="E44" s="29"/>
      <c r="F44" s="39"/>
      <c r="G44" s="29"/>
      <c r="H44" s="39"/>
      <c r="I44" s="29"/>
      <c r="J44" s="39"/>
      <c r="K44" s="28"/>
      <c r="L44" s="36"/>
      <c r="M44" s="10"/>
      <c r="N44" s="14"/>
      <c r="O44" s="10"/>
      <c r="P44" s="10"/>
      <c r="Q44" s="1"/>
      <c r="W44" s="40" t="s">
        <v>60</v>
      </c>
    </row>
    <row r="45" spans="1:33" ht="13">
      <c r="A45" s="4"/>
      <c r="D45" s="38"/>
      <c r="E45" s="29"/>
      <c r="F45" s="39"/>
      <c r="G45" s="29"/>
      <c r="H45" s="39"/>
      <c r="I45" s="29"/>
      <c r="J45" s="39"/>
      <c r="K45" s="28"/>
      <c r="L45" s="39"/>
      <c r="M45" s="10"/>
      <c r="N45" s="14"/>
      <c r="O45" s="10"/>
      <c r="P45" s="10"/>
      <c r="T45" s="1" t="s">
        <v>61</v>
      </c>
      <c r="W45" s="1">
        <v>1325</v>
      </c>
    </row>
    <row r="46" spans="1:33" ht="13">
      <c r="A46" s="2">
        <v>16</v>
      </c>
      <c r="B46" s="1" t="s">
        <v>62</v>
      </c>
      <c r="D46" s="35">
        <v>0</v>
      </c>
      <c r="E46" s="29"/>
      <c r="F46" s="35">
        <v>-1112.2</v>
      </c>
      <c r="G46" s="30"/>
      <c r="H46" s="35">
        <v>-2590.1999999999998</v>
      </c>
      <c r="I46" s="30"/>
      <c r="J46" s="35">
        <v>-3164</v>
      </c>
      <c r="K46" s="12"/>
      <c r="L46" s="35">
        <v>-3564</v>
      </c>
      <c r="M46" s="10"/>
      <c r="N46" s="35">
        <v>-3904</v>
      </c>
      <c r="O46" s="27"/>
      <c r="P46" s="10"/>
      <c r="Q46" s="11"/>
      <c r="T46" s="1" t="s">
        <v>63</v>
      </c>
      <c r="W46" s="1">
        <v>750</v>
      </c>
    </row>
    <row r="47" spans="1:33" ht="13">
      <c r="D47" s="36"/>
      <c r="E47" s="29"/>
      <c r="F47" s="35"/>
      <c r="G47" s="30"/>
      <c r="H47" s="35"/>
      <c r="I47" s="30"/>
      <c r="J47" s="35"/>
      <c r="K47" s="12"/>
      <c r="L47" s="35"/>
      <c r="M47" s="10"/>
      <c r="N47" s="35"/>
      <c r="O47" s="27"/>
      <c r="P47" s="10"/>
      <c r="Q47" s="11"/>
      <c r="T47" s="1" t="s">
        <v>64</v>
      </c>
      <c r="W47" s="1">
        <v>350</v>
      </c>
    </row>
    <row r="48" spans="1:33" ht="13">
      <c r="A48" s="4">
        <v>17</v>
      </c>
      <c r="B48" s="13" t="s">
        <v>41</v>
      </c>
      <c r="D48" s="35">
        <v>0</v>
      </c>
      <c r="E48" s="29"/>
      <c r="F48" s="35">
        <v>-5018</v>
      </c>
      <c r="G48" s="30"/>
      <c r="H48" s="35">
        <v>-906.66355999999996</v>
      </c>
      <c r="I48" s="30"/>
      <c r="J48" s="35">
        <v>0</v>
      </c>
      <c r="K48" s="12"/>
      <c r="L48" s="35">
        <v>0</v>
      </c>
      <c r="M48" s="10"/>
      <c r="N48" s="35">
        <v>0</v>
      </c>
      <c r="O48" s="27"/>
      <c r="P48" s="10"/>
      <c r="Q48" s="11"/>
      <c r="T48" s="1" t="s">
        <v>65</v>
      </c>
      <c r="U48" s="13"/>
      <c r="V48" s="13"/>
      <c r="W48" s="1">
        <v>240</v>
      </c>
    </row>
    <row r="49" spans="1:23" ht="13">
      <c r="A49" s="4"/>
      <c r="B49" s="13"/>
      <c r="D49" s="38"/>
      <c r="E49" s="29"/>
      <c r="F49" s="39"/>
      <c r="G49" s="29"/>
      <c r="H49" s="39"/>
      <c r="I49" s="29"/>
      <c r="J49" s="39"/>
      <c r="K49" s="28"/>
      <c r="L49" s="39"/>
      <c r="M49" s="10"/>
      <c r="N49" s="14"/>
      <c r="O49" s="10"/>
      <c r="P49" s="10"/>
      <c r="Q49" s="6"/>
      <c r="T49" s="1" t="s">
        <v>66</v>
      </c>
      <c r="W49" s="1">
        <v>231</v>
      </c>
    </row>
    <row r="50" spans="1:23" s="13" customFormat="1" ht="13">
      <c r="A50" s="4">
        <v>18</v>
      </c>
      <c r="B50" s="13" t="s">
        <v>42</v>
      </c>
      <c r="D50" s="41">
        <v>0.22099999999045394</v>
      </c>
      <c r="E50" s="25"/>
      <c r="F50" s="41">
        <v>0.17400000001089211</v>
      </c>
      <c r="G50" s="27"/>
      <c r="H50" s="41">
        <v>4613.1394399999972</v>
      </c>
      <c r="I50" s="27"/>
      <c r="J50" s="41">
        <v>10073.045999999973</v>
      </c>
      <c r="K50" s="12"/>
      <c r="L50" s="41">
        <v>16078.309999999998</v>
      </c>
      <c r="M50" s="12"/>
      <c r="N50" s="41">
        <v>21915.75</v>
      </c>
      <c r="O50" s="27"/>
      <c r="P50" s="10"/>
      <c r="Q50" s="6"/>
      <c r="T50" s="1" t="s">
        <v>67</v>
      </c>
      <c r="W50" s="1">
        <v>202</v>
      </c>
    </row>
    <row r="51" spans="1:23" s="13" customFormat="1" ht="13">
      <c r="A51" s="4"/>
      <c r="D51" s="26"/>
      <c r="E51" s="26"/>
      <c r="F51" s="26"/>
      <c r="G51" s="26"/>
      <c r="H51" s="26"/>
      <c r="I51" s="26"/>
      <c r="J51" s="26"/>
      <c r="K51" s="10"/>
      <c r="L51" s="26"/>
      <c r="M51" s="10"/>
      <c r="N51" s="26"/>
      <c r="O51" s="26"/>
      <c r="P51" s="10"/>
      <c r="Q51" s="6"/>
      <c r="T51" s="1" t="s">
        <v>68</v>
      </c>
      <c r="U51" s="1"/>
      <c r="V51" s="1"/>
      <c r="W51" s="1">
        <v>200</v>
      </c>
    </row>
    <row r="52" spans="1:23" hidden="1">
      <c r="D52" s="10"/>
      <c r="E52" s="10"/>
      <c r="F52" s="10">
        <v>13650.842000000004</v>
      </c>
      <c r="G52" s="10"/>
      <c r="H52" s="10">
        <v>13875.67300000001</v>
      </c>
      <c r="I52" s="10"/>
      <c r="J52" s="10">
        <v>19221.125999999989</v>
      </c>
      <c r="K52" s="10"/>
      <c r="L52" s="10">
        <v>20456.421999999991</v>
      </c>
      <c r="M52" s="10"/>
      <c r="N52" s="10">
        <v>22377.92300000001</v>
      </c>
      <c r="O52" s="10"/>
      <c r="P52" s="10"/>
      <c r="Q52" s="11"/>
    </row>
    <row r="53" spans="1:23" hidden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</row>
    <row r="54" spans="1:23" hidden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</row>
    <row r="55" spans="1:23" hidden="1">
      <c r="D55" s="10"/>
      <c r="E55" s="10"/>
      <c r="F55" s="10"/>
      <c r="G55" s="10"/>
      <c r="H55" s="10"/>
      <c r="I55" s="10"/>
      <c r="J55" s="10"/>
      <c r="K55" s="10"/>
      <c r="L55" s="10"/>
      <c r="P55" s="10"/>
      <c r="Q55" s="11"/>
    </row>
    <row r="56" spans="1:23" hidden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0"/>
      <c r="Q56" s="11"/>
    </row>
    <row r="57" spans="1:23" hidden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</row>
    <row r="58" spans="1:23" hidden="1">
      <c r="D58" s="10"/>
      <c r="E58" s="10"/>
      <c r="F58" s="10">
        <v>-10375.374000000011</v>
      </c>
      <c r="G58" s="10"/>
      <c r="H58" s="10">
        <v>-6622.002999999997</v>
      </c>
      <c r="I58" s="10"/>
      <c r="J58" s="10">
        <v>-6143.045999999973</v>
      </c>
      <c r="K58" s="10"/>
      <c r="L58" s="10">
        <v>-8845.3099999999977</v>
      </c>
      <c r="M58" s="10"/>
      <c r="N58" s="10">
        <v>-13360.75</v>
      </c>
      <c r="O58" s="10"/>
      <c r="P58" s="10"/>
      <c r="Q58" s="11"/>
    </row>
    <row r="59" spans="1:23" hidden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</row>
    <row r="60" spans="1:23" hidden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</row>
    <row r="61" spans="1:23" hidden="1">
      <c r="D61" s="10"/>
      <c r="E61" s="10"/>
      <c r="F61" s="10"/>
      <c r="G61" s="10"/>
      <c r="H61" s="10"/>
      <c r="I61" s="10"/>
      <c r="J61" s="10"/>
      <c r="K61" s="10"/>
      <c r="L61" s="10"/>
      <c r="P61" s="10"/>
      <c r="Q61" s="11"/>
    </row>
    <row r="62" spans="1:23" hidden="1">
      <c r="D62" s="10"/>
      <c r="E62" s="10"/>
      <c r="F62" s="10">
        <v>-4.6999999979561835E-2</v>
      </c>
      <c r="G62" s="10"/>
      <c r="H62" s="10">
        <v>4612.9654399999863</v>
      </c>
      <c r="I62" s="10"/>
      <c r="J62" s="10">
        <v>5459.9065599999758</v>
      </c>
      <c r="K62" s="10"/>
      <c r="L62" s="10">
        <v>6005.2640000000247</v>
      </c>
      <c r="N62" s="12">
        <v>5837.4400000000023</v>
      </c>
      <c r="P62" s="10"/>
      <c r="Q62" s="11"/>
      <c r="T62" s="1" t="s">
        <v>69</v>
      </c>
      <c r="W62" s="1">
        <v>162</v>
      </c>
    </row>
    <row r="63" spans="1:23" hidden="1">
      <c r="D63" s="10"/>
      <c r="E63" s="10"/>
      <c r="F63" s="10">
        <v>-4.6999999979561835E-2</v>
      </c>
      <c r="G63" s="10"/>
      <c r="H63" s="10">
        <v>4612.9654399999863</v>
      </c>
      <c r="I63" s="10"/>
      <c r="J63" s="10">
        <v>3459.9065599999758</v>
      </c>
      <c r="K63" s="10"/>
      <c r="L63" s="10">
        <v>2005.2640000000247</v>
      </c>
      <c r="N63" s="12">
        <v>-162.55999999999767</v>
      </c>
      <c r="P63" s="10"/>
      <c r="Q63" s="11"/>
      <c r="T63" s="1" t="s">
        <v>70</v>
      </c>
      <c r="W63" s="1">
        <v>167</v>
      </c>
    </row>
    <row r="64" spans="1:23">
      <c r="D64" s="10"/>
      <c r="E64" s="10"/>
      <c r="F64" s="10"/>
      <c r="G64" s="10"/>
      <c r="H64" s="10"/>
      <c r="I64" s="10"/>
      <c r="J64" s="10"/>
      <c r="K64" s="10"/>
      <c r="L64" s="10"/>
      <c r="P64" s="10"/>
      <c r="Q64" s="11"/>
      <c r="T64" s="1" t="s">
        <v>71</v>
      </c>
      <c r="W64" s="1">
        <v>159</v>
      </c>
    </row>
    <row r="65" spans="2:23">
      <c r="D65" s="10"/>
      <c r="E65" s="10"/>
      <c r="F65" s="10"/>
      <c r="G65" s="10"/>
      <c r="H65" s="10"/>
      <c r="I65" s="10"/>
      <c r="J65" s="10"/>
      <c r="K65" s="10"/>
      <c r="L65" s="10"/>
      <c r="P65" s="10"/>
      <c r="Q65" s="11"/>
      <c r="T65" s="1" t="s">
        <v>72</v>
      </c>
      <c r="W65" s="1">
        <v>143</v>
      </c>
    </row>
    <row r="66" spans="2:23">
      <c r="D66" s="10"/>
      <c r="E66" s="10"/>
      <c r="F66" s="10"/>
      <c r="G66" s="10"/>
      <c r="H66" s="10"/>
      <c r="I66" s="10"/>
      <c r="J66" s="10"/>
      <c r="K66" s="10"/>
      <c r="L66" s="10"/>
      <c r="P66" s="10"/>
      <c r="Q66" s="11"/>
      <c r="T66" s="1" t="s">
        <v>73</v>
      </c>
      <c r="W66" s="1">
        <v>121</v>
      </c>
    </row>
    <row r="67" spans="2:23">
      <c r="B67" s="31"/>
      <c r="D67" s="10"/>
      <c r="E67" s="10"/>
      <c r="F67" s="10"/>
      <c r="G67" s="10"/>
      <c r="H67" s="10"/>
      <c r="I67" s="10"/>
      <c r="J67" s="10"/>
      <c r="K67" s="10"/>
      <c r="L67" s="10"/>
      <c r="P67" s="10"/>
      <c r="Q67" s="11"/>
      <c r="W67" s="1">
        <f>SUM(W45:W66)</f>
        <v>4050</v>
      </c>
    </row>
    <row r="68" spans="2:23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T68" s="1" t="s">
        <v>74</v>
      </c>
      <c r="W68" s="12">
        <f>F15-W67</f>
        <v>892.17799999999988</v>
      </c>
    </row>
    <row r="69" spans="2:23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W69" s="12">
        <f>W68+W67</f>
        <v>4942.1779999999999</v>
      </c>
    </row>
    <row r="70" spans="2:23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</row>
    <row r="71" spans="2:23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</row>
    <row r="72" spans="2:23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S72" s="1" t="s">
        <v>75</v>
      </c>
    </row>
    <row r="73" spans="2:23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S73" s="1" t="s">
        <v>76</v>
      </c>
      <c r="W73" s="1">
        <v>1325</v>
      </c>
    </row>
    <row r="74" spans="2:23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S74" s="1" t="s">
        <v>77</v>
      </c>
      <c r="W74" s="1">
        <v>750</v>
      </c>
    </row>
    <row r="75" spans="2:23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S75" s="1" t="s">
        <v>78</v>
      </c>
      <c r="W75" s="1">
        <v>295</v>
      </c>
    </row>
    <row r="76" spans="2:23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</row>
    <row r="77" spans="2:23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W77" s="12">
        <f>W69-W73-W74-W75</f>
        <v>2572.1779999999999</v>
      </c>
    </row>
    <row r="78" spans="2:23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</row>
    <row r="79" spans="2:23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</row>
    <row r="80" spans="2:23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</row>
    <row r="81" spans="4:17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</row>
    <row r="82" spans="4:17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</row>
    <row r="83" spans="4:17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</row>
    <row r="84" spans="4:17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</row>
    <row r="85" spans="4:17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</row>
    <row r="86" spans="4:17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</row>
    <row r="87" spans="4:17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</row>
    <row r="88" spans="4:17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</row>
    <row r="89" spans="4:17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</row>
    <row r="90" spans="4:17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</row>
    <row r="91" spans="4:17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</row>
    <row r="92" spans="4:17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</row>
    <row r="93" spans="4:17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</row>
    <row r="94" spans="4:17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</row>
    <row r="95" spans="4:17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</row>
    <row r="96" spans="4:17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</row>
    <row r="97" spans="4:17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</row>
    <row r="98" spans="4:17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4:17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</row>
    <row r="100" spans="4:17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  <row r="101" spans="4:17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</row>
    <row r="102" spans="4:17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</row>
    <row r="103" spans="4:17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4:17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</row>
    <row r="105" spans="4:17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</row>
    <row r="106" spans="4:17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</row>
    <row r="107" spans="4:17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</row>
    <row r="108" spans="4:17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</row>
    <row r="109" spans="4:17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</row>
    <row r="110" spans="4:17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</row>
    <row r="111" spans="4:17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</row>
    <row r="112" spans="4:17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</row>
    <row r="113" spans="4:17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</row>
    <row r="114" spans="4:17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</row>
    <row r="115" spans="4:17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</row>
    <row r="116" spans="4:17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</row>
    <row r="117" spans="4:17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</row>
    <row r="118" spans="4:17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</row>
    <row r="119" spans="4:17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</row>
    <row r="120" spans="4:17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</row>
    <row r="121" spans="4:17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</row>
    <row r="122" spans="4:17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</row>
    <row r="123" spans="4:17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</row>
    <row r="124" spans="4:17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</row>
    <row r="125" spans="4:17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</row>
    <row r="126" spans="4:17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</row>
    <row r="127" spans="4:1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</row>
    <row r="128" spans="4:17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/>
    </row>
    <row r="129" spans="4:17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</row>
    <row r="130" spans="4:17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"/>
    </row>
    <row r="131" spans="4:17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</row>
    <row r="132" spans="4:17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</row>
    <row r="133" spans="4:17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</row>
    <row r="134" spans="4:17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/>
    </row>
    <row r="135" spans="4:17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</row>
    <row r="136" spans="4:17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</row>
    <row r="137" spans="4:1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</row>
    <row r="138" spans="4:17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</row>
    <row r="139" spans="4:17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</row>
    <row r="140" spans="4:17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1"/>
    </row>
    <row r="141" spans="4:17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</row>
    <row r="142" spans="4:17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</row>
    <row r="143" spans="4:17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1"/>
    </row>
    <row r="144" spans="4:17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1"/>
    </row>
    <row r="145" spans="4:17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/>
    </row>
    <row r="146" spans="4:17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</row>
    <row r="147" spans="4:1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/>
    </row>
    <row r="148" spans="4:17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</row>
    <row r="149" spans="4:17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</row>
    <row r="150" spans="4:17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</row>
    <row r="151" spans="4:17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</row>
    <row r="152" spans="4:17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</row>
    <row r="153" spans="4:17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</row>
    <row r="154" spans="4:17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1"/>
    </row>
    <row r="155" spans="4:17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</row>
    <row r="156" spans="4:17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</row>
    <row r="157" spans="4:1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1"/>
    </row>
    <row r="158" spans="4:17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</row>
    <row r="159" spans="4:17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</row>
    <row r="160" spans="4:17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</row>
    <row r="161" spans="4:17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</row>
    <row r="162" spans="4:17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</row>
    <row r="163" spans="4:17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</row>
    <row r="164" spans="4:17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</row>
    <row r="165" spans="4:17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</row>
    <row r="166" spans="4:17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</row>
    <row r="167" spans="4:1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</row>
    <row r="168" spans="4:17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</row>
    <row r="169" spans="4:17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</row>
    <row r="170" spans="4:17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</row>
    <row r="171" spans="4:17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</row>
    <row r="172" spans="4:17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</row>
    <row r="173" spans="4:17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</row>
    <row r="174" spans="4:17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</row>
    <row r="175" spans="4:17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</row>
    <row r="176" spans="4:17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</row>
    <row r="177" spans="4:1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</row>
    <row r="178" spans="4:17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</row>
    <row r="179" spans="4:17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</row>
    <row r="180" spans="4:17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</row>
    <row r="181" spans="4:17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</row>
    <row r="182" spans="4:17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</row>
    <row r="183" spans="4:17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</row>
    <row r="184" spans="4:17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</row>
    <row r="185" spans="4:17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</row>
    <row r="186" spans="4:17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</row>
    <row r="187" spans="4:1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</row>
    <row r="188" spans="4:17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</row>
    <row r="189" spans="4:17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</row>
    <row r="190" spans="4:17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</row>
    <row r="191" spans="4:17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</row>
    <row r="192" spans="4:17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</row>
    <row r="193" spans="4:17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</row>
    <row r="194" spans="4:17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</row>
    <row r="195" spans="4:17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</row>
    <row r="196" spans="4:17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1"/>
    </row>
    <row r="197" spans="4:1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</row>
    <row r="198" spans="4:17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/>
    </row>
    <row r="199" spans="4:17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</row>
    <row r="200" spans="4:17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</row>
    <row r="201" spans="4:17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</row>
    <row r="202" spans="4:17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</row>
    <row r="203" spans="4:17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/>
    </row>
    <row r="204" spans="4:17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1"/>
    </row>
    <row r="205" spans="4:17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/>
    </row>
    <row r="206" spans="4:17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</row>
    <row r="207" spans="4:1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</row>
    <row r="208" spans="4:17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</row>
    <row r="209" spans="4:17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</row>
    <row r="210" spans="4:17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1"/>
    </row>
    <row r="211" spans="4:17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</row>
    <row r="212" spans="4:17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</row>
    <row r="213" spans="4:17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</row>
    <row r="214" spans="4:17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1"/>
    </row>
    <row r="215" spans="4:17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1"/>
    </row>
    <row r="216" spans="4:17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</row>
    <row r="217" spans="4: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</row>
    <row r="218" spans="4:17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</row>
    <row r="219" spans="4:17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</row>
    <row r="220" spans="4:17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</row>
    <row r="221" spans="4:17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</row>
    <row r="222" spans="4:17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</row>
    <row r="223" spans="4:17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</row>
    <row r="224" spans="4:17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</row>
    <row r="225" spans="4:17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</row>
    <row r="226" spans="4:17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</row>
    <row r="227" spans="4:1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</row>
    <row r="228" spans="4:17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</row>
    <row r="229" spans="4:17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</row>
    <row r="230" spans="4:17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</row>
    <row r="231" spans="4:17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</row>
    <row r="232" spans="4:17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</row>
    <row r="233" spans="4:17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</row>
    <row r="234" spans="4:17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</row>
    <row r="235" spans="4:17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</row>
    <row r="236" spans="4:17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</row>
    <row r="237" spans="4:1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</row>
    <row r="238" spans="4:17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</row>
    <row r="239" spans="4:17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</row>
    <row r="240" spans="4:17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</row>
    <row r="241" spans="4:17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</row>
    <row r="242" spans="4:17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</row>
    <row r="243" spans="4:17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</row>
    <row r="244" spans="4:17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</row>
    <row r="245" spans="4:17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</row>
    <row r="246" spans="4:17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</row>
    <row r="247" spans="4:1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</row>
    <row r="248" spans="4:17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</row>
    <row r="249" spans="4:17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</row>
    <row r="250" spans="4:17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1"/>
    </row>
    <row r="251" spans="4:17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</row>
    <row r="252" spans="4:17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</row>
    <row r="253" spans="4:17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</row>
    <row r="254" spans="4:17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</row>
    <row r="255" spans="4:17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</row>
    <row r="256" spans="4:17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</row>
    <row r="257" spans="4:1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</row>
    <row r="258" spans="4:17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</row>
    <row r="259" spans="4:17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</row>
    <row r="260" spans="4:17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</row>
    <row r="261" spans="4:17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</row>
    <row r="262" spans="4:17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</row>
    <row r="263" spans="4:17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</row>
    <row r="264" spans="4:17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/>
    </row>
    <row r="265" spans="4:17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</row>
    <row r="266" spans="4:17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/>
    </row>
    <row r="267" spans="4:1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</row>
    <row r="268" spans="4:17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</row>
    <row r="269" spans="4:17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</row>
    <row r="270" spans="4:17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1"/>
    </row>
    <row r="271" spans="4:17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</row>
    <row r="272" spans="4:17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</row>
    <row r="273" spans="4:17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1"/>
    </row>
    <row r="274" spans="4:17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</row>
    <row r="275" spans="4:17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</row>
    <row r="276" spans="4:17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</row>
    <row r="277" spans="4:1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</row>
    <row r="278" spans="4:17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</row>
    <row r="279" spans="4:17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</row>
    <row r="280" spans="4:17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1"/>
    </row>
    <row r="281" spans="4:17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1"/>
    </row>
    <row r="282" spans="4:17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</row>
    <row r="283" spans="4:17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</row>
    <row r="284" spans="4:17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</row>
    <row r="285" spans="4:17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1"/>
    </row>
    <row r="286" spans="4:17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1"/>
    </row>
    <row r="287" spans="4:1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</row>
    <row r="288" spans="4:17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</row>
    <row r="289" spans="4:17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</row>
    <row r="290" spans="4:17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1"/>
    </row>
    <row r="291" spans="4:17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</row>
    <row r="292" spans="4:17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</row>
    <row r="293" spans="4:17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</row>
    <row r="294" spans="4:17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1"/>
    </row>
    <row r="295" spans="4:17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1"/>
    </row>
    <row r="296" spans="4:17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</row>
    <row r="297" spans="4:1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</row>
    <row r="298" spans="4:17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1"/>
    </row>
    <row r="299" spans="4:17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</row>
    <row r="300" spans="4:17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</row>
    <row r="301" spans="4:17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1"/>
    </row>
    <row r="302" spans="4:17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</row>
    <row r="303" spans="4:17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1"/>
    </row>
    <row r="304" spans="4:17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</row>
    <row r="305" spans="4:17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</row>
    <row r="306" spans="4:17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</row>
    <row r="307" spans="4:1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</row>
    <row r="308" spans="4:17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</row>
    <row r="309" spans="4:17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</row>
    <row r="310" spans="4:17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1"/>
    </row>
    <row r="311" spans="4:17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</row>
    <row r="312" spans="4:17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1"/>
    </row>
    <row r="313" spans="4:17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</row>
    <row r="314" spans="4:17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</row>
    <row r="315" spans="4:17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1"/>
    </row>
    <row r="316" spans="4:17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1"/>
    </row>
    <row r="317" spans="4: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</row>
    <row r="318" spans="4:17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1"/>
    </row>
    <row r="319" spans="4:17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</row>
    <row r="320" spans="4:17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1"/>
    </row>
    <row r="321" spans="4:17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</row>
    <row r="322" spans="4:17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</row>
    <row r="323" spans="4:17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1"/>
    </row>
    <row r="324" spans="4:17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</row>
    <row r="325" spans="4:17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</row>
    <row r="326" spans="4:17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1"/>
    </row>
    <row r="327" spans="4:1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</row>
    <row r="328" spans="4:17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1"/>
    </row>
    <row r="329" spans="4:17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/>
    </row>
    <row r="330" spans="4:17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</row>
    <row r="331" spans="4:17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</row>
    <row r="332" spans="4:17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</row>
    <row r="333" spans="4:17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</row>
    <row r="334" spans="4:17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</row>
    <row r="335" spans="4:17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</row>
    <row r="336" spans="4:17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</row>
    <row r="337" spans="4:1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</row>
    <row r="338" spans="4:17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</row>
    <row r="339" spans="4:17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1"/>
    </row>
    <row r="340" spans="4:17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</row>
    <row r="341" spans="4:17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/>
    </row>
    <row r="342" spans="4:17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</row>
    <row r="343" spans="4:17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</row>
    <row r="344" spans="4:17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</row>
    <row r="345" spans="4:17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</row>
    <row r="346" spans="4:17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</row>
    <row r="347" spans="4:1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</row>
    <row r="348" spans="4:17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</row>
    <row r="349" spans="4:17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</row>
    <row r="350" spans="4:17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</row>
    <row r="351" spans="4:17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</row>
    <row r="352" spans="4:17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</row>
    <row r="353" spans="4:17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</row>
    <row r="354" spans="4:17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</row>
    <row r="355" spans="4:17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</row>
    <row r="356" spans="4:17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</row>
    <row r="357" spans="4:1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</row>
    <row r="358" spans="4:17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</row>
    <row r="359" spans="4:17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1"/>
    </row>
    <row r="360" spans="4:17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</row>
    <row r="361" spans="4:17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1"/>
    </row>
    <row r="362" spans="4:17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</row>
    <row r="363" spans="4:17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</row>
    <row r="364" spans="4:17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</row>
    <row r="365" spans="4:17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</row>
    <row r="366" spans="4:17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</row>
    <row r="367" spans="4:1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</row>
    <row r="368" spans="4:17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</row>
    <row r="369" spans="4:17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</row>
    <row r="370" spans="4:17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</row>
    <row r="371" spans="4:17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</row>
    <row r="372" spans="4:17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</row>
    <row r="373" spans="4:17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/>
    </row>
    <row r="374" spans="4:17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1"/>
    </row>
    <row r="375" spans="4:17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</row>
    <row r="376" spans="4:17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</row>
    <row r="377" spans="4:1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</row>
    <row r="378" spans="4:17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/>
    </row>
    <row r="379" spans="4:17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</row>
    <row r="380" spans="4:17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1"/>
    </row>
    <row r="381" spans="4:17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</row>
    <row r="382" spans="4:17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</row>
    <row r="383" spans="4:17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</row>
    <row r="384" spans="4:17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</row>
    <row r="385" spans="4:17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</row>
    <row r="386" spans="4:17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1"/>
    </row>
    <row r="387" spans="4:1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</row>
    <row r="388" spans="4:17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</row>
    <row r="389" spans="4:17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</row>
    <row r="390" spans="4:17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</row>
    <row r="391" spans="4:17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</row>
    <row r="392" spans="4:17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</row>
    <row r="393" spans="4:17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</row>
    <row r="394" spans="4:17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</row>
    <row r="395" spans="4:17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</row>
    <row r="396" spans="4:17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</row>
    <row r="397" spans="4:1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</row>
    <row r="398" spans="4:17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</row>
    <row r="399" spans="4:17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1"/>
    </row>
    <row r="400" spans="4:17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</row>
    <row r="401" spans="4:17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</row>
    <row r="402" spans="4:17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1"/>
    </row>
    <row r="403" spans="4:17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1"/>
    </row>
    <row r="404" spans="4:17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1"/>
    </row>
    <row r="405" spans="4:17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1"/>
    </row>
    <row r="406" spans="4:17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</row>
    <row r="407" spans="4:1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1"/>
    </row>
    <row r="408" spans="4:17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/>
    </row>
    <row r="409" spans="4:17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</row>
    <row r="410" spans="4:17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</row>
    <row r="411" spans="4:17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</row>
    <row r="412" spans="4:17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</row>
    <row r="413" spans="4:17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</row>
    <row r="414" spans="4:17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</row>
    <row r="415" spans="4:17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</row>
    <row r="416" spans="4:17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</row>
    <row r="417" spans="4: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</row>
    <row r="418" spans="4:17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</row>
    <row r="419" spans="4:17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</row>
    <row r="420" spans="4:17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</row>
    <row r="421" spans="4:17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</row>
    <row r="422" spans="4:17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</row>
    <row r="423" spans="4:17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</row>
    <row r="424" spans="4:17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</row>
    <row r="425" spans="4:17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</row>
    <row r="426" spans="4:17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</row>
    <row r="427" spans="4:1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</row>
    <row r="428" spans="4:17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1"/>
    </row>
    <row r="429" spans="4:17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</row>
    <row r="430" spans="4:17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</row>
    <row r="431" spans="4:17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</row>
    <row r="432" spans="4:17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</row>
    <row r="433" spans="4:17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</row>
    <row r="434" spans="4:17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</row>
    <row r="435" spans="4:17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</row>
    <row r="436" spans="4:17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</row>
    <row r="437" spans="4:1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</row>
    <row r="438" spans="4:17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</row>
    <row r="439" spans="4:17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</row>
    <row r="440" spans="4:17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</row>
    <row r="441" spans="4:17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</row>
    <row r="442" spans="4:17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</row>
    <row r="443" spans="4:17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</row>
    <row r="444" spans="4:17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</row>
    <row r="445" spans="4:17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</row>
    <row r="446" spans="4:17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</row>
    <row r="447" spans="4:1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</row>
    <row r="448" spans="4:17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</row>
    <row r="449" spans="4:17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</row>
    <row r="450" spans="4:17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</row>
    <row r="451" spans="4:17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</row>
    <row r="452" spans="4:17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</row>
    <row r="453" spans="4:17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</row>
    <row r="454" spans="4:17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</row>
    <row r="455" spans="4:17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1"/>
    </row>
    <row r="456" spans="4:17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</row>
    <row r="457" spans="4:1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</row>
    <row r="458" spans="4:17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</row>
    <row r="459" spans="4:17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</row>
    <row r="460" spans="4:17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</row>
    <row r="461" spans="4:17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</row>
    <row r="462" spans="4:17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1"/>
    </row>
    <row r="463" spans="4:17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</row>
    <row r="464" spans="4:17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</row>
    <row r="465" spans="4:17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</row>
    <row r="466" spans="4:17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</row>
    <row r="467" spans="4:1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</row>
    <row r="468" spans="4:17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</row>
    <row r="469" spans="4:17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</row>
    <row r="470" spans="4:17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</row>
    <row r="471" spans="4:17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</row>
    <row r="472" spans="4:17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1"/>
    </row>
    <row r="473" spans="4:17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1"/>
    </row>
    <row r="474" spans="4:17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</row>
    <row r="475" spans="4:17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1"/>
    </row>
    <row r="476" spans="4:17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</row>
    <row r="477" spans="4:1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</row>
    <row r="478" spans="4:17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</row>
    <row r="479" spans="4:17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</row>
    <row r="480" spans="4:17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8" orientation="landscape" r:id="rId1"/>
  <headerFooter>
    <oddHeader>&amp;R&amp;A</oddHeader>
    <oddFooter>&amp;L&amp;F &amp;A&amp;R&amp;D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991F-9263-4C36-91D6-8D7625D192A7}">
  <sheetPr>
    <pageSetUpPr fitToPage="1"/>
  </sheetPr>
  <dimension ref="A2:P69"/>
  <sheetViews>
    <sheetView tabSelected="1" zoomScale="70" zoomScaleNormal="70" workbookViewId="0">
      <selection activeCell="B28" sqref="B28"/>
    </sheetView>
  </sheetViews>
  <sheetFormatPr defaultRowHeight="15.5"/>
  <cols>
    <col min="1" max="6" width="8.7265625" style="195"/>
    <col min="7" max="7" width="19.7265625" style="195" customWidth="1"/>
    <col min="8" max="8" width="13" style="182" bestFit="1" customWidth="1"/>
    <col min="9" max="9" width="3.90625" style="195" customWidth="1"/>
    <col min="10" max="10" width="12.7265625" style="195" customWidth="1"/>
    <col min="11" max="11" width="8.7265625" style="195"/>
    <col min="12" max="16" width="0" style="195" hidden="1" customWidth="1"/>
    <col min="17" max="16384" width="8.7265625" style="195"/>
  </cols>
  <sheetData>
    <row r="2" spans="1:14">
      <c r="A2" s="194" t="s">
        <v>390</v>
      </c>
      <c r="M2" s="195" t="s">
        <v>358</v>
      </c>
    </row>
    <row r="3" spans="1:14">
      <c r="M3" s="195" t="s">
        <v>359</v>
      </c>
      <c r="N3" s="195" t="s">
        <v>360</v>
      </c>
    </row>
    <row r="4" spans="1:14" ht="16" thickBot="1">
      <c r="M4" s="195" t="s">
        <v>361</v>
      </c>
      <c r="N4" s="195" t="s">
        <v>362</v>
      </c>
    </row>
    <row r="5" spans="1:14">
      <c r="A5" s="196"/>
      <c r="B5" s="197"/>
      <c r="C5" s="197"/>
      <c r="D5" s="197"/>
      <c r="E5" s="197"/>
      <c r="F5" s="197"/>
      <c r="G5" s="197"/>
      <c r="H5" s="198" t="s">
        <v>10</v>
      </c>
      <c r="I5" s="197"/>
      <c r="J5" s="199" t="s">
        <v>10</v>
      </c>
    </row>
    <row r="6" spans="1:14">
      <c r="A6" s="200"/>
      <c r="H6" s="201" t="s">
        <v>332</v>
      </c>
      <c r="J6" s="202" t="s">
        <v>332</v>
      </c>
    </row>
    <row r="7" spans="1:14">
      <c r="A7" s="200"/>
      <c r="H7" s="183"/>
      <c r="J7" s="184"/>
    </row>
    <row r="8" spans="1:14">
      <c r="A8" s="200"/>
      <c r="B8" s="203" t="s">
        <v>333</v>
      </c>
      <c r="H8" s="185"/>
      <c r="I8" s="204"/>
      <c r="J8" s="186">
        <v>166186</v>
      </c>
    </row>
    <row r="9" spans="1:14">
      <c r="A9" s="200"/>
      <c r="H9" s="185"/>
      <c r="I9" s="204"/>
      <c r="J9" s="186"/>
    </row>
    <row r="10" spans="1:14">
      <c r="A10" s="200"/>
      <c r="B10" s="203" t="s">
        <v>334</v>
      </c>
      <c r="H10" s="185"/>
      <c r="I10" s="204"/>
      <c r="J10" s="186"/>
    </row>
    <row r="11" spans="1:14">
      <c r="A11" s="200"/>
      <c r="B11" s="205"/>
      <c r="C11" s="203" t="s">
        <v>335</v>
      </c>
      <c r="H11" s="185">
        <v>753</v>
      </c>
      <c r="I11" s="204"/>
      <c r="J11" s="186"/>
      <c r="L11" s="195" t="s">
        <v>363</v>
      </c>
      <c r="M11" s="203" t="s">
        <v>364</v>
      </c>
    </row>
    <row r="12" spans="1:14">
      <c r="A12" s="200"/>
      <c r="B12" s="205"/>
      <c r="C12" s="203" t="s">
        <v>336</v>
      </c>
      <c r="H12" s="185">
        <v>513.5</v>
      </c>
      <c r="I12" s="204"/>
      <c r="J12" s="186"/>
      <c r="L12" s="195" t="s">
        <v>363</v>
      </c>
    </row>
    <row r="13" spans="1:14">
      <c r="A13" s="200"/>
      <c r="B13" s="205"/>
      <c r="C13" s="203" t="s">
        <v>337</v>
      </c>
      <c r="H13" s="185">
        <v>252</v>
      </c>
      <c r="I13" s="204"/>
      <c r="J13" s="186"/>
      <c r="L13" s="195" t="s">
        <v>365</v>
      </c>
      <c r="M13" s="195" t="s">
        <v>366</v>
      </c>
    </row>
    <row r="14" spans="1:14">
      <c r="A14" s="200"/>
      <c r="B14" s="205"/>
      <c r="C14" s="203" t="s">
        <v>338</v>
      </c>
      <c r="H14" s="185">
        <v>119.2</v>
      </c>
      <c r="I14" s="204"/>
      <c r="J14" s="186"/>
      <c r="L14" s="195" t="s">
        <v>363</v>
      </c>
    </row>
    <row r="15" spans="1:14">
      <c r="A15" s="200"/>
      <c r="B15" s="205"/>
      <c r="C15" s="203" t="s">
        <v>339</v>
      </c>
      <c r="H15" s="185">
        <v>47</v>
      </c>
      <c r="I15" s="204"/>
      <c r="J15" s="186"/>
      <c r="L15" s="195" t="s">
        <v>363</v>
      </c>
      <c r="M15" s="195" t="s">
        <v>367</v>
      </c>
    </row>
    <row r="16" spans="1:14">
      <c r="A16" s="200"/>
      <c r="B16" s="205"/>
      <c r="C16" s="203" t="s">
        <v>340</v>
      </c>
      <c r="H16" s="185">
        <v>47</v>
      </c>
      <c r="I16" s="204"/>
      <c r="J16" s="186"/>
      <c r="L16" s="195" t="s">
        <v>363</v>
      </c>
    </row>
    <row r="17" spans="1:13">
      <c r="A17" s="200"/>
      <c r="B17" s="205"/>
      <c r="C17" s="203" t="s">
        <v>341</v>
      </c>
      <c r="H17" s="185">
        <f>4556-3945</f>
        <v>611</v>
      </c>
      <c r="I17" s="204"/>
      <c r="J17" s="186"/>
      <c r="L17" s="195" t="s">
        <v>368</v>
      </c>
      <c r="M17" s="203" t="s">
        <v>369</v>
      </c>
    </row>
    <row r="18" spans="1:13">
      <c r="A18" s="200"/>
      <c r="B18" s="205"/>
      <c r="C18" s="203" t="s">
        <v>342</v>
      </c>
      <c r="H18" s="185">
        <v>250</v>
      </c>
      <c r="I18" s="204"/>
      <c r="J18" s="186"/>
      <c r="L18" s="195" t="s">
        <v>365</v>
      </c>
      <c r="M18" s="203" t="s">
        <v>370</v>
      </c>
    </row>
    <row r="19" spans="1:13">
      <c r="A19" s="200"/>
      <c r="B19" s="205"/>
      <c r="C19" s="203" t="s">
        <v>343</v>
      </c>
      <c r="H19" s="185">
        <v>300</v>
      </c>
      <c r="I19" s="204"/>
      <c r="J19" s="186"/>
      <c r="L19" s="195" t="s">
        <v>363</v>
      </c>
      <c r="M19" s="203" t="s">
        <v>371</v>
      </c>
    </row>
    <row r="20" spans="1:13">
      <c r="A20" s="200"/>
      <c r="B20" s="205"/>
      <c r="C20" s="203" t="s">
        <v>344</v>
      </c>
      <c r="H20" s="187">
        <v>10</v>
      </c>
      <c r="I20" s="206"/>
      <c r="J20" s="188"/>
      <c r="L20" s="195" t="s">
        <v>363</v>
      </c>
    </row>
    <row r="21" spans="1:13">
      <c r="A21" s="200"/>
      <c r="B21" s="205"/>
      <c r="C21" s="203"/>
      <c r="H21" s="185"/>
      <c r="I21" s="204"/>
      <c r="J21" s="186">
        <f>SUM(H11:H20)</f>
        <v>2902.7</v>
      </c>
      <c r="M21" s="195" t="s">
        <v>372</v>
      </c>
    </row>
    <row r="22" spans="1:13">
      <c r="A22" s="200"/>
      <c r="B22" s="207" t="s">
        <v>345</v>
      </c>
      <c r="C22" s="203"/>
      <c r="H22" s="185"/>
      <c r="I22" s="204"/>
      <c r="J22" s="186"/>
    </row>
    <row r="23" spans="1:13">
      <c r="A23" s="200"/>
      <c r="B23" s="207"/>
      <c r="C23" s="203" t="s">
        <v>346</v>
      </c>
      <c r="H23" s="185">
        <v>-100</v>
      </c>
      <c r="I23" s="204"/>
      <c r="J23" s="186"/>
      <c r="L23" s="203" t="s">
        <v>363</v>
      </c>
    </row>
    <row r="24" spans="1:13">
      <c r="A24" s="200"/>
      <c r="B24" s="207"/>
      <c r="C24" s="203" t="s">
        <v>347</v>
      </c>
      <c r="H24" s="185">
        <v>-159.19999999999999</v>
      </c>
      <c r="I24" s="204"/>
      <c r="J24" s="186"/>
      <c r="L24" s="203" t="s">
        <v>363</v>
      </c>
    </row>
    <row r="25" spans="1:13">
      <c r="A25" s="200"/>
      <c r="B25" s="207"/>
      <c r="C25" s="203" t="s">
        <v>395</v>
      </c>
      <c r="H25" s="185">
        <v>-139.69999999999999</v>
      </c>
      <c r="I25" s="204"/>
      <c r="J25" s="186"/>
      <c r="L25" s="203" t="s">
        <v>363</v>
      </c>
    </row>
    <row r="26" spans="1:13">
      <c r="A26" s="200"/>
      <c r="B26" s="207"/>
      <c r="C26" s="203" t="s">
        <v>348</v>
      </c>
      <c r="H26" s="185">
        <v>-53</v>
      </c>
      <c r="I26" s="204"/>
      <c r="J26" s="186"/>
      <c r="L26" s="203"/>
    </row>
    <row r="27" spans="1:13">
      <c r="A27" s="200"/>
      <c r="B27" s="207"/>
      <c r="C27" s="203" t="s">
        <v>349</v>
      </c>
      <c r="H27" s="185">
        <f>-311-30</f>
        <v>-341</v>
      </c>
      <c r="I27" s="204"/>
      <c r="J27" s="186"/>
      <c r="L27" s="203" t="s">
        <v>373</v>
      </c>
      <c r="M27" s="203" t="s">
        <v>374</v>
      </c>
    </row>
    <row r="28" spans="1:13">
      <c r="A28" s="200"/>
      <c r="B28" s="207"/>
      <c r="C28" s="203" t="s">
        <v>350</v>
      </c>
      <c r="H28" s="187">
        <v>-579</v>
      </c>
      <c r="I28" s="206"/>
      <c r="J28" s="188"/>
      <c r="L28" s="203" t="s">
        <v>363</v>
      </c>
    </row>
    <row r="29" spans="1:13">
      <c r="A29" s="200"/>
      <c r="B29" s="205"/>
      <c r="H29" s="185"/>
      <c r="I29" s="204"/>
      <c r="J29" s="186">
        <f>SUM(H23:H28)</f>
        <v>-1371.9</v>
      </c>
      <c r="M29" s="195" t="s">
        <v>375</v>
      </c>
    </row>
    <row r="30" spans="1:13">
      <c r="A30" s="200"/>
      <c r="H30" s="185"/>
      <c r="I30" s="204"/>
      <c r="J30" s="186"/>
    </row>
    <row r="31" spans="1:13" ht="16" thickBot="1">
      <c r="A31" s="200"/>
      <c r="B31" s="195" t="s">
        <v>388</v>
      </c>
      <c r="H31" s="185"/>
      <c r="I31" s="204"/>
      <c r="J31" s="189">
        <f>SUM(J8:J30)</f>
        <v>167716.80000000002</v>
      </c>
    </row>
    <row r="32" spans="1:13">
      <c r="A32" s="200"/>
      <c r="H32" s="185"/>
      <c r="I32" s="204"/>
      <c r="J32" s="186"/>
    </row>
    <row r="33" spans="1:16" ht="16" thickBot="1">
      <c r="A33" s="200"/>
      <c r="B33" s="208" t="s">
        <v>389</v>
      </c>
      <c r="C33" s="208"/>
      <c r="D33" s="208"/>
      <c r="E33" s="208"/>
      <c r="F33" s="208"/>
      <c r="G33" s="208"/>
      <c r="H33" s="209"/>
      <c r="I33" s="210"/>
      <c r="J33" s="211">
        <f>J31-J8</f>
        <v>1530.8000000000175</v>
      </c>
    </row>
    <row r="34" spans="1:16" ht="16" thickBot="1">
      <c r="A34" s="212"/>
      <c r="B34" s="213"/>
      <c r="C34" s="213"/>
      <c r="D34" s="213"/>
      <c r="E34" s="213"/>
      <c r="F34" s="213"/>
      <c r="G34" s="213"/>
      <c r="H34" s="190"/>
      <c r="I34" s="214"/>
      <c r="J34" s="215"/>
      <c r="N34" s="203" t="s">
        <v>376</v>
      </c>
    </row>
    <row r="35" spans="1:16">
      <c r="A35" s="196"/>
      <c r="B35" s="197"/>
      <c r="C35" s="197"/>
      <c r="D35" s="197"/>
      <c r="E35" s="197"/>
      <c r="F35" s="197"/>
      <c r="G35" s="197"/>
      <c r="H35" s="191"/>
      <c r="I35" s="216"/>
      <c r="J35" s="217"/>
      <c r="O35" s="218" t="s">
        <v>60</v>
      </c>
    </row>
    <row r="36" spans="1:16">
      <c r="A36" s="200"/>
      <c r="B36" s="203" t="s">
        <v>351</v>
      </c>
      <c r="H36" s="185"/>
      <c r="I36" s="204"/>
      <c r="J36" s="186">
        <v>-88589</v>
      </c>
      <c r="O36" s="195">
        <v>101</v>
      </c>
      <c r="P36" s="195" t="s">
        <v>377</v>
      </c>
    </row>
    <row r="37" spans="1:16">
      <c r="A37" s="200"/>
      <c r="H37" s="185"/>
      <c r="I37" s="204"/>
      <c r="J37" s="186"/>
      <c r="O37" s="195">
        <v>675</v>
      </c>
      <c r="P37" s="195" t="s">
        <v>378</v>
      </c>
    </row>
    <row r="38" spans="1:16">
      <c r="A38" s="200"/>
      <c r="B38" s="203" t="s">
        <v>391</v>
      </c>
      <c r="H38" s="185"/>
      <c r="I38" s="204"/>
      <c r="J38" s="186">
        <v>-88589</v>
      </c>
      <c r="O38" s="195">
        <v>750</v>
      </c>
      <c r="P38" s="203" t="s">
        <v>379</v>
      </c>
    </row>
    <row r="39" spans="1:16">
      <c r="A39" s="200"/>
      <c r="H39" s="185"/>
      <c r="I39" s="204"/>
      <c r="J39" s="186"/>
      <c r="N39" s="219"/>
    </row>
    <row r="40" spans="1:16" ht="16" thickBot="1">
      <c r="A40" s="200"/>
      <c r="B40" s="208" t="s">
        <v>352</v>
      </c>
      <c r="C40" s="208"/>
      <c r="D40" s="208"/>
      <c r="E40" s="208"/>
      <c r="F40" s="208"/>
      <c r="G40" s="208"/>
      <c r="H40" s="209"/>
      <c r="I40" s="210"/>
      <c r="J40" s="220">
        <f>J36-J38</f>
        <v>0</v>
      </c>
      <c r="O40" s="221">
        <f>O36+O37+O38</f>
        <v>1526</v>
      </c>
      <c r="P40" s="203" t="s">
        <v>380</v>
      </c>
    </row>
    <row r="41" spans="1:16" ht="16" thickBot="1">
      <c r="A41" s="200"/>
      <c r="H41" s="185"/>
      <c r="I41" s="204"/>
      <c r="J41" s="186"/>
    </row>
    <row r="42" spans="1:16">
      <c r="A42" s="196"/>
      <c r="B42" s="197"/>
      <c r="C42" s="197"/>
      <c r="D42" s="197"/>
      <c r="E42" s="197"/>
      <c r="F42" s="197"/>
      <c r="G42" s="197"/>
      <c r="H42" s="191"/>
      <c r="I42" s="216"/>
      <c r="J42" s="192"/>
      <c r="P42" s="203" t="s">
        <v>381</v>
      </c>
    </row>
    <row r="43" spans="1:16">
      <c r="A43" s="200"/>
      <c r="B43" s="203" t="s">
        <v>353</v>
      </c>
      <c r="H43" s="185"/>
      <c r="I43" s="204"/>
      <c r="J43" s="186">
        <v>-72998</v>
      </c>
    </row>
    <row r="44" spans="1:16">
      <c r="A44" s="200"/>
      <c r="H44" s="185"/>
      <c r="I44" s="204"/>
      <c r="J44" s="186"/>
    </row>
    <row r="45" spans="1:16">
      <c r="A45" s="200"/>
      <c r="B45" s="203" t="s">
        <v>354</v>
      </c>
      <c r="H45" s="185"/>
      <c r="I45" s="204"/>
      <c r="J45" s="186">
        <v>-72998</v>
      </c>
    </row>
    <row r="46" spans="1:16">
      <c r="A46" s="200"/>
      <c r="H46" s="185"/>
      <c r="I46" s="204"/>
      <c r="J46" s="186"/>
    </row>
    <row r="47" spans="1:16" ht="16" thickBot="1">
      <c r="A47" s="200"/>
      <c r="B47" s="208" t="s">
        <v>352</v>
      </c>
      <c r="C47" s="208"/>
      <c r="D47" s="208"/>
      <c r="E47" s="208"/>
      <c r="F47" s="208"/>
      <c r="G47" s="208"/>
      <c r="H47" s="209"/>
      <c r="I47" s="210"/>
      <c r="J47" s="220">
        <f>J43-J45</f>
        <v>0</v>
      </c>
    </row>
    <row r="48" spans="1:16" ht="16" thickBot="1">
      <c r="A48" s="212"/>
      <c r="B48" s="213"/>
      <c r="C48" s="213"/>
      <c r="D48" s="213"/>
      <c r="E48" s="213"/>
      <c r="F48" s="213"/>
      <c r="G48" s="213"/>
      <c r="H48" s="190"/>
      <c r="I48" s="214"/>
      <c r="J48" s="193"/>
    </row>
    <row r="49" spans="1:13">
      <c r="A49" s="200"/>
      <c r="H49" s="185"/>
      <c r="I49" s="204"/>
      <c r="J49" s="186"/>
    </row>
    <row r="50" spans="1:13">
      <c r="A50" s="200"/>
      <c r="B50" s="203" t="s">
        <v>355</v>
      </c>
      <c r="H50" s="185"/>
      <c r="I50" s="204"/>
      <c r="J50" s="186">
        <v>-1142</v>
      </c>
    </row>
    <row r="51" spans="1:13">
      <c r="A51" s="200"/>
      <c r="H51" s="185"/>
      <c r="I51" s="204"/>
      <c r="J51" s="186"/>
    </row>
    <row r="52" spans="1:13">
      <c r="A52" s="200"/>
      <c r="B52" s="203" t="s">
        <v>387</v>
      </c>
      <c r="H52" s="185"/>
      <c r="I52" s="204"/>
      <c r="J52" s="186">
        <v>-1112</v>
      </c>
    </row>
    <row r="53" spans="1:13">
      <c r="A53" s="200"/>
      <c r="H53" s="185"/>
      <c r="I53" s="204"/>
      <c r="J53" s="186"/>
    </row>
    <row r="54" spans="1:13" ht="16" thickBot="1">
      <c r="A54" s="200"/>
      <c r="B54" s="208" t="s">
        <v>392</v>
      </c>
      <c r="C54" s="208"/>
      <c r="D54" s="208"/>
      <c r="E54" s="208"/>
      <c r="F54" s="208"/>
      <c r="G54" s="208"/>
      <c r="H54" s="209"/>
      <c r="I54" s="210"/>
      <c r="J54" s="220">
        <f>J52-J50</f>
        <v>30</v>
      </c>
      <c r="M54" s="195" t="s">
        <v>382</v>
      </c>
    </row>
    <row r="55" spans="1:13" ht="16" thickBot="1">
      <c r="A55" s="200"/>
      <c r="H55" s="185"/>
      <c r="I55" s="204"/>
      <c r="J55" s="186"/>
    </row>
    <row r="56" spans="1:13">
      <c r="A56" s="196"/>
      <c r="B56" s="197"/>
      <c r="C56" s="197"/>
      <c r="D56" s="197"/>
      <c r="E56" s="197"/>
      <c r="F56" s="197"/>
      <c r="G56" s="197"/>
      <c r="H56" s="191"/>
      <c r="I56" s="216"/>
      <c r="J56" s="192"/>
    </row>
    <row r="57" spans="1:13">
      <c r="A57" s="200"/>
      <c r="B57" s="195" t="s">
        <v>356</v>
      </c>
      <c r="H57" s="185"/>
      <c r="I57" s="204"/>
      <c r="J57" s="186">
        <f>J33+J40+J47+J54</f>
        <v>1560.8000000000175</v>
      </c>
    </row>
    <row r="58" spans="1:13">
      <c r="A58" s="200"/>
      <c r="H58" s="185"/>
      <c r="I58" s="204"/>
      <c r="J58" s="186"/>
    </row>
    <row r="59" spans="1:13">
      <c r="A59" s="200"/>
      <c r="B59" s="195" t="s">
        <v>357</v>
      </c>
      <c r="H59" s="185"/>
      <c r="I59" s="204"/>
      <c r="J59" s="186">
        <f>J8+J36+J43+J50</f>
        <v>3457</v>
      </c>
    </row>
    <row r="60" spans="1:13">
      <c r="A60" s="200"/>
      <c r="H60" s="185"/>
      <c r="I60" s="204"/>
      <c r="J60" s="186"/>
    </row>
    <row r="61" spans="1:13" ht="16" thickBot="1">
      <c r="A61" s="200"/>
      <c r="B61" s="208" t="s">
        <v>393</v>
      </c>
      <c r="C61" s="208"/>
      <c r="D61" s="208"/>
      <c r="E61" s="208"/>
      <c r="F61" s="208"/>
      <c r="G61" s="208"/>
      <c r="H61" s="209"/>
      <c r="I61" s="204"/>
      <c r="J61" s="222">
        <f>J59+J57</f>
        <v>5017.8000000000175</v>
      </c>
      <c r="M61" s="195" t="s">
        <v>383</v>
      </c>
    </row>
    <row r="62" spans="1:13" ht="16" thickBot="1">
      <c r="A62" s="212"/>
      <c r="B62" s="213"/>
      <c r="C62" s="213"/>
      <c r="D62" s="213"/>
      <c r="E62" s="213"/>
      <c r="F62" s="213"/>
      <c r="G62" s="213"/>
      <c r="H62" s="190"/>
      <c r="I62" s="214"/>
      <c r="J62" s="215"/>
    </row>
    <row r="65" spans="10:12" hidden="1">
      <c r="J65" s="195">
        <v>800</v>
      </c>
      <c r="L65" s="195" t="s">
        <v>384</v>
      </c>
    </row>
    <row r="66" spans="10:12" hidden="1">
      <c r="J66" s="195">
        <f>1132+189</f>
        <v>1321</v>
      </c>
      <c r="L66" s="195" t="s">
        <v>385</v>
      </c>
    </row>
    <row r="67" spans="10:12" hidden="1">
      <c r="J67" s="195">
        <v>140</v>
      </c>
      <c r="L67" s="195" t="s">
        <v>386</v>
      </c>
    </row>
    <row r="68" spans="10:12" hidden="1"/>
    <row r="69" spans="10:12" hidden="1">
      <c r="J69" s="204">
        <f>J61-J65-J66-J67</f>
        <v>2756.8000000000175</v>
      </c>
    </row>
  </sheetData>
  <printOptions horizontalCentered="1"/>
  <pageMargins left="0.19685039370078741" right="0.19685039370078741" top="0.39370078740157483" bottom="0.39370078740157483" header="0.19685039370078741" footer="0.19685039370078741"/>
  <pageSetup paperSize="8" scale="81" orientation="landscape" r:id="rId1"/>
  <headerFooter>
    <oddHeader>&amp;R&amp;A</oddHeader>
    <oddFooter>&amp;L&amp;F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169F-C9FF-453E-9170-CEF24C8C3152}">
  <sheetPr>
    <tabColor theme="9" tint="0.39997558519241921"/>
    <pageSetUpPr fitToPage="1"/>
  </sheetPr>
  <dimension ref="A1:L103"/>
  <sheetViews>
    <sheetView zoomScaleNormal="100" workbookViewId="0">
      <pane xSplit="2" ySplit="5" topLeftCell="C44" activePane="bottomRight" state="frozen"/>
      <selection activeCell="M35" sqref="M35"/>
      <selection pane="topRight" activeCell="M35" sqref="M35"/>
      <selection pane="bottomLeft" activeCell="M35" sqref="M35"/>
      <selection pane="bottomRight" activeCell="F73" sqref="F73"/>
    </sheetView>
  </sheetViews>
  <sheetFormatPr defaultRowHeight="14.5"/>
  <cols>
    <col min="1" max="1" width="12" customWidth="1"/>
    <col min="2" max="2" width="49.7265625" customWidth="1"/>
    <col min="3" max="3" width="12.26953125" customWidth="1"/>
    <col min="4" max="4" width="12.7265625" customWidth="1"/>
    <col min="5" max="5" width="10.81640625" customWidth="1"/>
    <col min="6" max="6" width="10.7265625" customWidth="1"/>
    <col min="7" max="7" width="13.54296875" customWidth="1"/>
    <col min="8" max="8" width="11.54296875" style="124" customWidth="1"/>
    <col min="9" max="9" width="12" style="144" hidden="1" customWidth="1"/>
    <col min="10" max="10" width="8.453125" style="139" customWidth="1"/>
    <col min="11" max="11" width="29.453125" style="95" customWidth="1"/>
    <col min="12" max="12" width="115" bestFit="1" customWidth="1"/>
  </cols>
  <sheetData>
    <row r="1" spans="1:12" s="61" customFormat="1" ht="29.25" customHeight="1" thickBot="1">
      <c r="A1" s="224" t="s">
        <v>80</v>
      </c>
      <c r="B1" s="224"/>
      <c r="C1" s="224"/>
      <c r="D1" s="224"/>
      <c r="E1" s="224"/>
      <c r="F1" s="224"/>
      <c r="G1" s="224"/>
      <c r="H1" s="224"/>
      <c r="I1" s="224"/>
      <c r="J1" s="224"/>
      <c r="K1" s="60"/>
    </row>
    <row r="2" spans="1:12">
      <c r="A2" s="62"/>
      <c r="B2" s="63"/>
      <c r="C2" s="64" t="s">
        <v>81</v>
      </c>
      <c r="D2" s="65" t="s">
        <v>82</v>
      </c>
      <c r="E2" s="225" t="s">
        <v>83</v>
      </c>
      <c r="F2" s="225" t="s">
        <v>84</v>
      </c>
      <c r="G2" s="65"/>
      <c r="H2" s="66"/>
      <c r="I2" s="67"/>
      <c r="J2" s="68"/>
      <c r="K2" s="69"/>
    </row>
    <row r="3" spans="1:12" ht="25.5" customHeight="1">
      <c r="A3" s="227" t="s">
        <v>85</v>
      </c>
      <c r="B3" s="228"/>
      <c r="C3" s="70" t="s">
        <v>86</v>
      </c>
      <c r="D3" s="71" t="s">
        <v>87</v>
      </c>
      <c r="E3" s="226"/>
      <c r="F3" s="226"/>
      <c r="G3" s="229" t="s">
        <v>88</v>
      </c>
      <c r="H3" s="230" t="s">
        <v>89</v>
      </c>
      <c r="I3" s="231" t="s">
        <v>90</v>
      </c>
      <c r="J3" s="232" t="s">
        <v>91</v>
      </c>
      <c r="K3" s="72"/>
    </row>
    <row r="4" spans="1:12">
      <c r="A4" s="73"/>
      <c r="B4" s="74"/>
      <c r="C4" s="75" t="s">
        <v>92</v>
      </c>
      <c r="D4" s="71" t="s">
        <v>92</v>
      </c>
      <c r="E4" s="76" t="s">
        <v>93</v>
      </c>
      <c r="F4" s="77" t="s">
        <v>93</v>
      </c>
      <c r="G4" s="229"/>
      <c r="H4" s="230"/>
      <c r="I4" s="231"/>
      <c r="J4" s="232"/>
      <c r="K4" s="72"/>
    </row>
    <row r="5" spans="1:12" ht="15" thickBot="1">
      <c r="A5" s="78"/>
      <c r="B5" s="79"/>
      <c r="C5" s="78" t="s">
        <v>18</v>
      </c>
      <c r="D5" s="80" t="s">
        <v>18</v>
      </c>
      <c r="E5" s="81" t="s">
        <v>18</v>
      </c>
      <c r="F5" s="82" t="s">
        <v>18</v>
      </c>
      <c r="G5" s="80" t="s">
        <v>94</v>
      </c>
      <c r="H5" s="83" t="s">
        <v>94</v>
      </c>
      <c r="I5" s="84" t="s">
        <v>94</v>
      </c>
      <c r="J5" s="85"/>
      <c r="K5" s="86" t="s">
        <v>95</v>
      </c>
      <c r="L5" s="87" t="s">
        <v>96</v>
      </c>
    </row>
    <row r="6" spans="1:12">
      <c r="A6" s="73" t="s">
        <v>97</v>
      </c>
      <c r="B6" s="74" t="s">
        <v>98</v>
      </c>
      <c r="C6" s="88">
        <v>1652.3420000000001</v>
      </c>
      <c r="D6" s="89">
        <v>2018</v>
      </c>
      <c r="E6" s="90"/>
      <c r="F6" s="90">
        <v>79.449659999999994</v>
      </c>
      <c r="G6" s="91">
        <v>1938.55034</v>
      </c>
      <c r="H6" s="92">
        <v>1509</v>
      </c>
      <c r="I6" s="93">
        <v>509</v>
      </c>
      <c r="J6" s="93"/>
      <c r="K6" s="94" t="s">
        <v>99</v>
      </c>
    </row>
    <row r="7" spans="1:12">
      <c r="A7" s="73" t="s">
        <v>100</v>
      </c>
      <c r="B7" s="74" t="s">
        <v>101</v>
      </c>
      <c r="C7" s="88">
        <v>552.09500000000003</v>
      </c>
      <c r="D7" s="91">
        <v>567</v>
      </c>
      <c r="E7" s="90"/>
      <c r="F7" s="90">
        <v>134.02173999999999</v>
      </c>
      <c r="G7" s="91">
        <v>432.97825999999998</v>
      </c>
      <c r="H7" s="92">
        <v>653</v>
      </c>
      <c r="I7" s="93">
        <v>-86</v>
      </c>
      <c r="J7" s="93"/>
      <c r="K7" s="94" t="s">
        <v>102</v>
      </c>
    </row>
    <row r="8" spans="1:12">
      <c r="A8" s="73" t="s">
        <v>103</v>
      </c>
      <c r="B8" s="74" t="s">
        <v>104</v>
      </c>
      <c r="C8" s="88">
        <v>120.669</v>
      </c>
      <c r="D8" s="89">
        <v>97</v>
      </c>
      <c r="E8" s="90"/>
      <c r="F8" s="90"/>
      <c r="G8" s="91">
        <v>97</v>
      </c>
      <c r="H8" s="92">
        <v>113</v>
      </c>
      <c r="I8" s="93">
        <v>-16</v>
      </c>
      <c r="J8" s="93"/>
      <c r="K8" s="94" t="s">
        <v>105</v>
      </c>
    </row>
    <row r="9" spans="1:12">
      <c r="A9" s="73" t="s">
        <v>106</v>
      </c>
      <c r="B9" s="74" t="s">
        <v>107</v>
      </c>
      <c r="C9" s="88"/>
      <c r="D9" s="91"/>
      <c r="E9" s="90"/>
      <c r="F9" s="90"/>
      <c r="G9" s="91">
        <v>0</v>
      </c>
      <c r="H9" s="92"/>
      <c r="I9" s="93">
        <v>0</v>
      </c>
      <c r="J9" s="93"/>
    </row>
    <row r="10" spans="1:12" ht="15" thickBot="1">
      <c r="A10" s="73"/>
      <c r="B10" s="74"/>
      <c r="C10" s="88"/>
      <c r="D10" s="91"/>
      <c r="E10" s="90"/>
      <c r="F10" s="90"/>
      <c r="G10" s="91"/>
      <c r="H10" s="92"/>
      <c r="I10" s="93"/>
      <c r="J10" s="93"/>
    </row>
    <row r="11" spans="1:12" s="101" customFormat="1" ht="15" thickBot="1">
      <c r="A11" s="233" t="s">
        <v>108</v>
      </c>
      <c r="B11" s="234"/>
      <c r="C11" s="96">
        <v>2325.1059999999998</v>
      </c>
      <c r="D11" s="97">
        <v>2682</v>
      </c>
      <c r="E11" s="97">
        <v>0</v>
      </c>
      <c r="F11" s="97">
        <v>213.47139999999999</v>
      </c>
      <c r="G11" s="97">
        <v>2468.5286000000001</v>
      </c>
      <c r="H11" s="98">
        <v>2275</v>
      </c>
      <c r="I11" s="97">
        <v>407</v>
      </c>
      <c r="J11" s="99"/>
      <c r="K11" s="100"/>
    </row>
    <row r="12" spans="1:12">
      <c r="A12" s="73"/>
      <c r="B12" s="74"/>
      <c r="C12" s="88"/>
      <c r="D12" s="89"/>
      <c r="E12" s="102"/>
      <c r="F12" s="102"/>
      <c r="G12" s="89"/>
      <c r="H12" s="92"/>
      <c r="I12" s="103"/>
      <c r="J12" s="93"/>
      <c r="L12" s="104"/>
    </row>
    <row r="13" spans="1:12">
      <c r="A13" s="105" t="s">
        <v>109</v>
      </c>
      <c r="B13" s="74"/>
      <c r="C13" s="88"/>
      <c r="D13" s="89"/>
      <c r="E13" s="102"/>
      <c r="F13" s="102"/>
      <c r="G13" s="89"/>
      <c r="H13" s="92"/>
      <c r="I13" s="106"/>
      <c r="J13" s="93"/>
    </row>
    <row r="14" spans="1:12">
      <c r="A14" s="73" t="s">
        <v>110</v>
      </c>
      <c r="B14" s="74" t="s">
        <v>111</v>
      </c>
      <c r="C14" s="88"/>
      <c r="D14" s="89">
        <v>200</v>
      </c>
      <c r="E14" s="90">
        <v>16.523609999999998</v>
      </c>
      <c r="F14" s="90">
        <v>-0.19628000000000156</v>
      </c>
      <c r="G14" s="89">
        <v>183.67267000000001</v>
      </c>
      <c r="H14" s="92">
        <v>230</v>
      </c>
      <c r="I14" s="93">
        <v>-30</v>
      </c>
      <c r="J14" s="93"/>
      <c r="K14" s="107" t="s">
        <v>112</v>
      </c>
      <c r="L14" t="s">
        <v>113</v>
      </c>
    </row>
    <row r="15" spans="1:12">
      <c r="A15" s="73"/>
      <c r="B15" s="74"/>
      <c r="C15" s="88"/>
      <c r="D15" s="89"/>
      <c r="E15" s="90"/>
      <c r="F15" s="90"/>
      <c r="G15" s="89"/>
      <c r="H15" s="92"/>
      <c r="I15" s="93"/>
      <c r="J15" s="93"/>
      <c r="K15" s="108"/>
    </row>
    <row r="16" spans="1:12">
      <c r="A16" s="105" t="s">
        <v>114</v>
      </c>
      <c r="B16" s="74"/>
      <c r="C16" s="88"/>
      <c r="D16" s="89"/>
      <c r="E16" s="90"/>
      <c r="F16" s="90"/>
      <c r="G16" s="89"/>
      <c r="H16" s="92"/>
      <c r="I16" s="93"/>
      <c r="J16" s="93"/>
      <c r="K16" s="108"/>
    </row>
    <row r="17" spans="1:12" ht="14.15" customHeight="1">
      <c r="A17" s="73" t="s">
        <v>115</v>
      </c>
      <c r="B17" s="74" t="s">
        <v>116</v>
      </c>
      <c r="C17" s="88">
        <v>500</v>
      </c>
      <c r="D17" s="91">
        <v>500</v>
      </c>
      <c r="E17" s="90">
        <v>65.412520000000029</v>
      </c>
      <c r="F17" s="90"/>
      <c r="G17" s="91">
        <v>434.58747999999997</v>
      </c>
      <c r="H17" s="109">
        <v>500</v>
      </c>
      <c r="I17" s="93">
        <v>0</v>
      </c>
      <c r="J17" s="93"/>
      <c r="K17" s="108"/>
    </row>
    <row r="18" spans="1:12" ht="14.15" customHeight="1">
      <c r="A18" s="73" t="s">
        <v>117</v>
      </c>
      <c r="B18" s="74" t="s">
        <v>118</v>
      </c>
      <c r="C18" s="88"/>
      <c r="D18" s="91"/>
      <c r="E18" s="90">
        <v>63.159519999999986</v>
      </c>
      <c r="F18" s="90"/>
      <c r="G18" s="91">
        <v>-63.159519999999986</v>
      </c>
      <c r="H18" s="109">
        <v>51</v>
      </c>
      <c r="I18" s="93">
        <v>-51</v>
      </c>
      <c r="J18" s="93"/>
      <c r="K18" s="108"/>
    </row>
    <row r="19" spans="1:12">
      <c r="A19" s="73" t="s">
        <v>119</v>
      </c>
      <c r="B19" s="74" t="s">
        <v>120</v>
      </c>
      <c r="C19" s="88"/>
      <c r="D19" s="91"/>
      <c r="E19" s="90">
        <v>54.531799999999976</v>
      </c>
      <c r="F19" s="90"/>
      <c r="G19" s="91">
        <v>-54.531799999999976</v>
      </c>
      <c r="H19" s="109"/>
      <c r="I19" s="93">
        <v>0</v>
      </c>
      <c r="J19" s="93"/>
      <c r="K19" s="108"/>
      <c r="L19" t="s">
        <v>121</v>
      </c>
    </row>
    <row r="20" spans="1:12" ht="14.15" customHeight="1">
      <c r="A20" s="110" t="s">
        <v>122</v>
      </c>
      <c r="B20" s="74" t="s">
        <v>123</v>
      </c>
      <c r="C20" s="88"/>
      <c r="D20" s="91">
        <v>504</v>
      </c>
      <c r="E20" s="90">
        <v>-0.45199999999999996</v>
      </c>
      <c r="F20" s="90"/>
      <c r="G20" s="91">
        <v>504.452</v>
      </c>
      <c r="H20" s="109">
        <v>504</v>
      </c>
      <c r="I20" s="93">
        <v>0</v>
      </c>
      <c r="J20" s="93"/>
      <c r="K20" s="107" t="s">
        <v>124</v>
      </c>
      <c r="L20" t="s">
        <v>125</v>
      </c>
    </row>
    <row r="21" spans="1:12">
      <c r="A21" s="110" t="s">
        <v>126</v>
      </c>
      <c r="B21" s="74" t="s">
        <v>127</v>
      </c>
      <c r="C21" s="88"/>
      <c r="D21" s="91">
        <v>356</v>
      </c>
      <c r="E21" s="90">
        <v>16.245000000000001</v>
      </c>
      <c r="F21" s="90"/>
      <c r="G21" s="91">
        <v>339.755</v>
      </c>
      <c r="H21" s="109">
        <v>1000</v>
      </c>
      <c r="I21" s="93">
        <v>-644</v>
      </c>
      <c r="J21" s="93"/>
      <c r="K21" s="107" t="s">
        <v>128</v>
      </c>
      <c r="L21" t="s">
        <v>129</v>
      </c>
    </row>
    <row r="22" spans="1:12">
      <c r="A22" s="110" t="s">
        <v>130</v>
      </c>
      <c r="B22" s="74" t="s">
        <v>131</v>
      </c>
      <c r="C22" s="88">
        <v>250</v>
      </c>
      <c r="D22" s="91">
        <v>250</v>
      </c>
      <c r="E22" s="90">
        <v>65.478990000000024</v>
      </c>
      <c r="F22" s="90"/>
      <c r="G22" s="91">
        <v>184.52100999999999</v>
      </c>
      <c r="H22" s="109">
        <v>250</v>
      </c>
      <c r="I22" s="93">
        <v>0</v>
      </c>
      <c r="J22" s="93"/>
      <c r="K22" s="107" t="s">
        <v>132</v>
      </c>
    </row>
    <row r="23" spans="1:12">
      <c r="A23" s="110" t="s">
        <v>133</v>
      </c>
      <c r="B23" s="74" t="s">
        <v>134</v>
      </c>
      <c r="C23" s="88">
        <v>7863</v>
      </c>
      <c r="D23" s="91">
        <v>7863</v>
      </c>
      <c r="E23" s="90">
        <v>-0.20907999999997173</v>
      </c>
      <c r="F23" s="90"/>
      <c r="G23" s="91">
        <v>7863.2090799999996</v>
      </c>
      <c r="H23" s="109">
        <v>7863</v>
      </c>
      <c r="I23" s="93">
        <v>0</v>
      </c>
      <c r="J23" s="93"/>
      <c r="K23" s="107" t="s">
        <v>135</v>
      </c>
    </row>
    <row r="24" spans="1:12">
      <c r="A24" s="110" t="s">
        <v>136</v>
      </c>
      <c r="B24" s="74" t="s">
        <v>137</v>
      </c>
      <c r="C24" s="88">
        <v>605</v>
      </c>
      <c r="D24" s="91">
        <v>655</v>
      </c>
      <c r="E24" s="90"/>
      <c r="F24" s="90"/>
      <c r="G24" s="91">
        <v>655</v>
      </c>
      <c r="H24" s="109">
        <v>655</v>
      </c>
      <c r="I24" s="93">
        <v>0</v>
      </c>
      <c r="J24" s="93"/>
      <c r="K24" s="94" t="s">
        <v>138</v>
      </c>
      <c r="L24" t="s">
        <v>139</v>
      </c>
    </row>
    <row r="25" spans="1:12">
      <c r="A25" s="110" t="s">
        <v>140</v>
      </c>
      <c r="B25" s="74" t="s">
        <v>141</v>
      </c>
      <c r="C25" s="88"/>
      <c r="D25" s="91">
        <v>254</v>
      </c>
      <c r="E25" s="90">
        <v>165.55240000000001</v>
      </c>
      <c r="F25" s="90"/>
      <c r="G25" s="91">
        <v>88.447599999999994</v>
      </c>
      <c r="H25" s="109">
        <v>254</v>
      </c>
      <c r="I25" s="93">
        <v>0</v>
      </c>
      <c r="J25" s="93"/>
      <c r="K25" s="94" t="s">
        <v>142</v>
      </c>
    </row>
    <row r="26" spans="1:12">
      <c r="A26" s="110" t="s">
        <v>115</v>
      </c>
      <c r="B26" s="74" t="s">
        <v>143</v>
      </c>
      <c r="C26" s="88"/>
      <c r="D26" s="91"/>
      <c r="E26" s="90"/>
      <c r="F26" s="90"/>
      <c r="G26" s="91">
        <v>0</v>
      </c>
      <c r="H26" s="109"/>
      <c r="I26" s="93">
        <v>0</v>
      </c>
      <c r="J26" s="93"/>
      <c r="K26" s="108" t="s">
        <v>144</v>
      </c>
    </row>
    <row r="27" spans="1:12">
      <c r="A27" s="110" t="s">
        <v>145</v>
      </c>
      <c r="B27" s="74" t="s">
        <v>146</v>
      </c>
      <c r="C27" s="88">
        <v>250</v>
      </c>
      <c r="D27" s="91">
        <v>250</v>
      </c>
      <c r="E27" s="90">
        <v>37.771999999999998</v>
      </c>
      <c r="F27" s="90"/>
      <c r="G27" s="91">
        <v>212.22800000000001</v>
      </c>
      <c r="H27" s="109">
        <v>250</v>
      </c>
      <c r="I27" s="93">
        <v>0</v>
      </c>
      <c r="J27" s="93"/>
      <c r="K27" s="108" t="s">
        <v>147</v>
      </c>
    </row>
    <row r="28" spans="1:12">
      <c r="A28" s="110" t="s">
        <v>148</v>
      </c>
      <c r="B28" s="74" t="s">
        <v>149</v>
      </c>
      <c r="C28" s="88">
        <v>250</v>
      </c>
      <c r="D28" s="91">
        <v>250</v>
      </c>
      <c r="E28" s="90">
        <v>38.925029999999992</v>
      </c>
      <c r="F28" s="90"/>
      <c r="G28" s="91">
        <v>211.07497000000001</v>
      </c>
      <c r="H28" s="109">
        <v>250</v>
      </c>
      <c r="I28" s="93">
        <v>0</v>
      </c>
      <c r="J28" s="93"/>
      <c r="K28" s="108" t="s">
        <v>150</v>
      </c>
    </row>
    <row r="29" spans="1:12" ht="15" customHeight="1">
      <c r="A29" s="110" t="s">
        <v>151</v>
      </c>
      <c r="B29" s="74" t="s">
        <v>152</v>
      </c>
      <c r="C29" s="88"/>
      <c r="D29" s="91">
        <v>20</v>
      </c>
      <c r="E29" s="90">
        <v>36.850300000000004</v>
      </c>
      <c r="F29" s="90"/>
      <c r="G29" s="91">
        <v>-16.850300000000004</v>
      </c>
      <c r="H29" s="109">
        <v>37</v>
      </c>
      <c r="I29" s="93">
        <v>-17</v>
      </c>
      <c r="J29" s="93"/>
      <c r="K29" s="108" t="s">
        <v>153</v>
      </c>
    </row>
    <row r="30" spans="1:12" ht="15" customHeight="1">
      <c r="A30" s="110" t="s">
        <v>154</v>
      </c>
      <c r="B30" s="74" t="s">
        <v>155</v>
      </c>
      <c r="C30" s="88">
        <v>145</v>
      </c>
      <c r="D30" s="91">
        <v>250</v>
      </c>
      <c r="E30" s="90"/>
      <c r="F30" s="90"/>
      <c r="G30" s="91">
        <v>250</v>
      </c>
      <c r="H30" s="111">
        <v>250</v>
      </c>
      <c r="I30" s="93">
        <v>0</v>
      </c>
      <c r="J30" s="93"/>
      <c r="K30" s="108" t="s">
        <v>156</v>
      </c>
      <c r="L30" t="s">
        <v>157</v>
      </c>
    </row>
    <row r="31" spans="1:12">
      <c r="A31" s="73" t="s">
        <v>158</v>
      </c>
      <c r="B31" s="74" t="s">
        <v>159</v>
      </c>
      <c r="C31" s="88"/>
      <c r="D31" s="91"/>
      <c r="E31" s="90">
        <v>13.9465</v>
      </c>
      <c r="F31" s="90"/>
      <c r="G31" s="91">
        <v>-13.9465</v>
      </c>
      <c r="H31" s="109">
        <v>28</v>
      </c>
      <c r="I31" s="93">
        <v>-28</v>
      </c>
      <c r="J31" s="93"/>
      <c r="K31" s="108"/>
      <c r="L31" t="s">
        <v>160</v>
      </c>
    </row>
    <row r="32" spans="1:12">
      <c r="A32" s="73" t="s">
        <v>161</v>
      </c>
      <c r="B32" s="74" t="s">
        <v>162</v>
      </c>
      <c r="C32" s="88"/>
      <c r="D32" s="91">
        <v>239</v>
      </c>
      <c r="E32" s="90">
        <v>10.051389999999998</v>
      </c>
      <c r="F32" s="90"/>
      <c r="G32" s="91">
        <v>228.94861</v>
      </c>
      <c r="H32" s="109">
        <v>239</v>
      </c>
      <c r="I32" s="93">
        <v>0</v>
      </c>
      <c r="J32" s="93"/>
      <c r="K32" s="108" t="s">
        <v>163</v>
      </c>
    </row>
    <row r="33" spans="1:12">
      <c r="A33" s="73" t="s">
        <v>164</v>
      </c>
      <c r="B33" s="74" t="s">
        <v>165</v>
      </c>
      <c r="C33" s="88">
        <v>200</v>
      </c>
      <c r="D33" s="91">
        <v>200</v>
      </c>
      <c r="E33" s="90">
        <v>0</v>
      </c>
      <c r="F33" s="90"/>
      <c r="G33" s="91">
        <v>200</v>
      </c>
      <c r="H33" s="109">
        <v>200</v>
      </c>
      <c r="I33" s="93">
        <v>0</v>
      </c>
      <c r="J33" s="93"/>
      <c r="K33" s="108"/>
      <c r="L33" t="s">
        <v>166</v>
      </c>
    </row>
    <row r="34" spans="1:12">
      <c r="A34" s="73" t="s">
        <v>167</v>
      </c>
      <c r="B34" s="74" t="s">
        <v>168</v>
      </c>
      <c r="C34" s="88">
        <v>178</v>
      </c>
      <c r="D34" s="91">
        <v>120</v>
      </c>
      <c r="E34" s="90">
        <v>0.9308200000000042</v>
      </c>
      <c r="F34" s="90"/>
      <c r="G34" s="91">
        <v>119.06917999999999</v>
      </c>
      <c r="H34" s="111">
        <v>120</v>
      </c>
      <c r="I34" s="93">
        <v>0</v>
      </c>
      <c r="J34" s="93"/>
      <c r="K34" s="108"/>
      <c r="L34" t="s">
        <v>169</v>
      </c>
    </row>
    <row r="35" spans="1:12">
      <c r="A35" s="73" t="s">
        <v>170</v>
      </c>
      <c r="B35" s="74" t="s">
        <v>171</v>
      </c>
      <c r="C35" s="88"/>
      <c r="D35" s="91">
        <v>75</v>
      </c>
      <c r="E35" s="90"/>
      <c r="F35" s="90"/>
      <c r="G35" s="91">
        <v>75</v>
      </c>
      <c r="H35" s="109">
        <v>75</v>
      </c>
      <c r="I35" s="93">
        <v>0</v>
      </c>
      <c r="J35" s="93"/>
      <c r="K35" s="108" t="s">
        <v>172</v>
      </c>
      <c r="L35" t="s">
        <v>173</v>
      </c>
    </row>
    <row r="36" spans="1:12">
      <c r="A36" s="73" t="s">
        <v>174</v>
      </c>
      <c r="B36" s="74" t="s">
        <v>175</v>
      </c>
      <c r="C36" s="88"/>
      <c r="D36" s="91">
        <v>10</v>
      </c>
      <c r="E36" s="90">
        <v>0.61599999999999999</v>
      </c>
      <c r="F36" s="90"/>
      <c r="G36" s="91">
        <v>9.3840000000000003</v>
      </c>
      <c r="H36" s="109">
        <v>1</v>
      </c>
      <c r="I36" s="93"/>
      <c r="J36" s="93"/>
      <c r="K36" s="108"/>
    </row>
    <row r="37" spans="1:12">
      <c r="A37" s="73" t="s">
        <v>176</v>
      </c>
      <c r="B37" s="74" t="s">
        <v>177</v>
      </c>
      <c r="C37" s="88">
        <v>100</v>
      </c>
      <c r="D37" s="91">
        <v>100</v>
      </c>
      <c r="E37" s="90"/>
      <c r="F37" s="90"/>
      <c r="G37" s="91">
        <v>100</v>
      </c>
      <c r="H37" s="109">
        <v>100</v>
      </c>
      <c r="I37" s="93"/>
      <c r="J37" s="93"/>
      <c r="K37" s="108" t="s">
        <v>178</v>
      </c>
      <c r="L37" t="s">
        <v>179</v>
      </c>
    </row>
    <row r="38" spans="1:12">
      <c r="A38" s="73" t="s">
        <v>180</v>
      </c>
      <c r="B38" s="74" t="s">
        <v>181</v>
      </c>
      <c r="C38" s="88"/>
      <c r="D38" s="91"/>
      <c r="E38" s="90"/>
      <c r="F38" s="90"/>
      <c r="G38" s="91"/>
      <c r="H38" s="109">
        <v>320</v>
      </c>
      <c r="I38" s="93">
        <v>-320</v>
      </c>
      <c r="J38" s="93"/>
      <c r="K38" s="108"/>
      <c r="L38" t="s">
        <v>182</v>
      </c>
    </row>
    <row r="39" spans="1:12">
      <c r="A39" s="73"/>
      <c r="B39" s="74"/>
      <c r="C39" s="88"/>
      <c r="D39" s="91"/>
      <c r="E39" s="90"/>
      <c r="F39" s="90"/>
      <c r="G39" s="91"/>
      <c r="H39" s="109"/>
      <c r="I39" s="93"/>
      <c r="J39" s="93"/>
      <c r="K39" s="108"/>
    </row>
    <row r="40" spans="1:12">
      <c r="A40" s="112" t="s">
        <v>183</v>
      </c>
      <c r="B40" s="113"/>
      <c r="C40" s="88"/>
      <c r="D40" s="89"/>
      <c r="E40" s="90"/>
      <c r="F40" s="90"/>
      <c r="G40" s="91"/>
      <c r="H40" s="109"/>
      <c r="I40" s="93"/>
      <c r="J40" s="93"/>
      <c r="K40" s="108"/>
    </row>
    <row r="41" spans="1:12">
      <c r="A41" s="73" t="s">
        <v>184</v>
      </c>
      <c r="B41" s="74" t="s">
        <v>185</v>
      </c>
      <c r="C41" s="88">
        <v>3790.54</v>
      </c>
      <c r="D41" s="91">
        <v>4324.3599999999997</v>
      </c>
      <c r="E41" s="90">
        <v>6.9250599999999993</v>
      </c>
      <c r="F41" s="90">
        <v>511.44819000000001</v>
      </c>
      <c r="G41" s="91">
        <v>3805.98675</v>
      </c>
      <c r="H41" s="109">
        <v>4482</v>
      </c>
      <c r="I41" s="93">
        <v>-157.64000000000033</v>
      </c>
      <c r="J41" s="93"/>
      <c r="K41" s="107" t="s">
        <v>186</v>
      </c>
      <c r="L41" t="s">
        <v>187</v>
      </c>
    </row>
    <row r="42" spans="1:12">
      <c r="A42" s="114" t="s">
        <v>188</v>
      </c>
      <c r="B42" s="74" t="s">
        <v>189</v>
      </c>
      <c r="C42" s="88">
        <v>1000</v>
      </c>
      <c r="D42" s="91">
        <v>2675</v>
      </c>
      <c r="E42" s="90">
        <v>95.844459999999998</v>
      </c>
      <c r="F42" s="90"/>
      <c r="G42" s="91">
        <v>2579.1555400000002</v>
      </c>
      <c r="H42" s="109">
        <v>2675</v>
      </c>
      <c r="I42" s="93">
        <v>0</v>
      </c>
      <c r="J42" s="93"/>
      <c r="K42" s="107" t="s">
        <v>190</v>
      </c>
    </row>
    <row r="43" spans="1:12">
      <c r="A43" s="73" t="s">
        <v>191</v>
      </c>
      <c r="B43" s="74" t="s">
        <v>192</v>
      </c>
      <c r="C43" s="88">
        <v>1451.4969999999998</v>
      </c>
      <c r="D43" s="89">
        <v>2478.585</v>
      </c>
      <c r="E43" s="90">
        <v>501.92086</v>
      </c>
      <c r="F43" s="90"/>
      <c r="G43" s="91">
        <v>1976.6641400000001</v>
      </c>
      <c r="H43" s="109"/>
      <c r="I43" s="93">
        <v>2478.585</v>
      </c>
      <c r="J43" s="93"/>
      <c r="K43" s="107" t="s">
        <v>193</v>
      </c>
    </row>
    <row r="44" spans="1:12" ht="15" thickBot="1">
      <c r="A44" s="73"/>
      <c r="B44" s="74"/>
      <c r="C44" s="89"/>
      <c r="D44" s="89"/>
      <c r="E44" s="90"/>
      <c r="F44" s="90"/>
      <c r="G44" s="91">
        <v>0</v>
      </c>
      <c r="H44" s="109"/>
      <c r="I44" s="93"/>
      <c r="J44" s="93"/>
      <c r="K44" s="108"/>
    </row>
    <row r="45" spans="1:12" s="101" customFormat="1" ht="15" thickBot="1">
      <c r="A45" s="233" t="s">
        <v>194</v>
      </c>
      <c r="B45" s="234"/>
      <c r="C45" s="96">
        <v>16583.037</v>
      </c>
      <c r="D45" s="97">
        <v>21573.945</v>
      </c>
      <c r="E45" s="97">
        <v>1190.0251800000003</v>
      </c>
      <c r="F45" s="97">
        <v>511.25191000000001</v>
      </c>
      <c r="G45" s="97">
        <v>19872.66791</v>
      </c>
      <c r="H45" s="98">
        <v>20334</v>
      </c>
      <c r="I45" s="97">
        <v>1230.9449999999997</v>
      </c>
      <c r="J45" s="99"/>
      <c r="K45" s="108"/>
    </row>
    <row r="46" spans="1:12">
      <c r="A46" s="73"/>
      <c r="B46" s="74"/>
      <c r="C46" s="89"/>
      <c r="D46" s="89"/>
      <c r="E46" s="102"/>
      <c r="F46" s="102"/>
      <c r="G46" s="89"/>
      <c r="H46" s="92"/>
      <c r="I46" s="106"/>
      <c r="J46" s="93"/>
      <c r="K46" s="108"/>
    </row>
    <row r="47" spans="1:12">
      <c r="A47" s="115" t="s">
        <v>195</v>
      </c>
      <c r="B47" s="74"/>
      <c r="C47" s="88"/>
      <c r="D47" s="89"/>
      <c r="E47" s="102"/>
      <c r="F47" s="102"/>
      <c r="G47" s="89"/>
      <c r="H47" s="92"/>
      <c r="I47" s="106"/>
      <c r="J47" s="93"/>
      <c r="K47" s="108"/>
    </row>
    <row r="48" spans="1:12">
      <c r="A48" s="73" t="s">
        <v>196</v>
      </c>
      <c r="B48" s="74" t="s">
        <v>197</v>
      </c>
      <c r="C48" s="116">
        <v>0</v>
      </c>
      <c r="D48" s="91"/>
      <c r="E48" s="90"/>
      <c r="F48" s="90"/>
      <c r="G48" s="91">
        <v>0</v>
      </c>
      <c r="H48" s="109">
        <v>0</v>
      </c>
      <c r="I48" s="93">
        <v>0</v>
      </c>
      <c r="J48" s="93"/>
      <c r="K48" s="108"/>
    </row>
    <row r="49" spans="1:12" ht="14.15" customHeight="1">
      <c r="A49" s="73" t="s">
        <v>198</v>
      </c>
      <c r="B49" s="74" t="s">
        <v>199</v>
      </c>
      <c r="C49" s="116">
        <v>0</v>
      </c>
      <c r="D49" s="91">
        <v>10</v>
      </c>
      <c r="E49" s="90"/>
      <c r="F49" s="90"/>
      <c r="G49" s="91">
        <v>10</v>
      </c>
      <c r="H49" s="109">
        <v>10</v>
      </c>
      <c r="I49" s="93">
        <v>0</v>
      </c>
      <c r="J49" s="93"/>
      <c r="K49" s="108" t="s">
        <v>200</v>
      </c>
    </row>
    <row r="50" spans="1:12" ht="14.5" customHeight="1">
      <c r="A50" s="73" t="s">
        <v>201</v>
      </c>
      <c r="B50" s="74" t="s">
        <v>202</v>
      </c>
      <c r="C50" s="116"/>
      <c r="D50" s="91">
        <v>28</v>
      </c>
      <c r="E50" s="90"/>
      <c r="F50" s="90"/>
      <c r="G50" s="91">
        <v>28</v>
      </c>
      <c r="H50" s="109">
        <v>28</v>
      </c>
      <c r="I50" s="93">
        <v>0</v>
      </c>
      <c r="J50" s="93"/>
      <c r="K50" s="108" t="s">
        <v>203</v>
      </c>
    </row>
    <row r="51" spans="1:12">
      <c r="A51" s="73" t="s">
        <v>204</v>
      </c>
      <c r="B51" s="74" t="s">
        <v>205</v>
      </c>
      <c r="C51" s="116">
        <v>84</v>
      </c>
      <c r="D51" s="91">
        <v>84</v>
      </c>
      <c r="E51" s="90"/>
      <c r="F51" s="90"/>
      <c r="G51" s="91">
        <v>84</v>
      </c>
      <c r="H51" s="111"/>
      <c r="I51" s="93">
        <v>84</v>
      </c>
      <c r="J51" s="93"/>
      <c r="K51" s="108" t="s">
        <v>206</v>
      </c>
    </row>
    <row r="52" spans="1:12" ht="14.15" customHeight="1">
      <c r="A52" s="73" t="s">
        <v>207</v>
      </c>
      <c r="B52" s="74" t="s">
        <v>208</v>
      </c>
      <c r="C52" s="116">
        <v>43</v>
      </c>
      <c r="D52" s="91">
        <v>43</v>
      </c>
      <c r="E52" s="90"/>
      <c r="F52" s="90"/>
      <c r="G52" s="91">
        <v>43</v>
      </c>
      <c r="H52" s="111"/>
      <c r="I52" s="93">
        <v>43</v>
      </c>
      <c r="J52" s="93"/>
      <c r="K52" s="108" t="s">
        <v>209</v>
      </c>
    </row>
    <row r="53" spans="1:12">
      <c r="A53" s="73" t="s">
        <v>210</v>
      </c>
      <c r="B53" s="74" t="s">
        <v>211</v>
      </c>
      <c r="C53" s="116">
        <v>550.65</v>
      </c>
      <c r="D53" s="91">
        <v>770</v>
      </c>
      <c r="E53" s="90">
        <v>109.52768999999999</v>
      </c>
      <c r="F53" s="90">
        <v>190.54647999999997</v>
      </c>
      <c r="G53" s="91">
        <v>469.92583000000002</v>
      </c>
      <c r="H53" s="109">
        <v>770</v>
      </c>
      <c r="I53" s="93">
        <v>0</v>
      </c>
      <c r="J53" s="93"/>
      <c r="K53" s="108" t="s">
        <v>212</v>
      </c>
      <c r="L53" t="s">
        <v>213</v>
      </c>
    </row>
    <row r="54" spans="1:12">
      <c r="A54" s="73" t="s">
        <v>214</v>
      </c>
      <c r="B54" s="74" t="s">
        <v>215</v>
      </c>
      <c r="C54" s="116">
        <v>50</v>
      </c>
      <c r="D54" s="91">
        <v>50</v>
      </c>
      <c r="E54" s="90">
        <v>50.37632</v>
      </c>
      <c r="F54" s="90"/>
      <c r="G54" s="91">
        <v>-0.37631999999999977</v>
      </c>
      <c r="H54" s="109">
        <v>50</v>
      </c>
      <c r="I54" s="93">
        <v>0</v>
      </c>
      <c r="J54" s="93"/>
      <c r="K54" s="108" t="s">
        <v>216</v>
      </c>
    </row>
    <row r="55" spans="1:12">
      <c r="A55" s="73" t="s">
        <v>217</v>
      </c>
      <c r="B55" s="74" t="s">
        <v>218</v>
      </c>
      <c r="C55" s="116"/>
      <c r="D55" s="91">
        <v>89</v>
      </c>
      <c r="E55" s="90">
        <v>0</v>
      </c>
      <c r="F55" s="90">
        <v>31.141080000000002</v>
      </c>
      <c r="G55" s="91">
        <v>57.858919999999998</v>
      </c>
      <c r="H55" s="109">
        <v>89</v>
      </c>
      <c r="I55" s="93">
        <v>0</v>
      </c>
      <c r="J55" s="93"/>
      <c r="K55" s="108" t="s">
        <v>219</v>
      </c>
    </row>
    <row r="56" spans="1:12">
      <c r="A56" s="73" t="s">
        <v>220</v>
      </c>
      <c r="B56" s="74" t="s">
        <v>221</v>
      </c>
      <c r="C56" s="91"/>
      <c r="D56" s="91">
        <v>38</v>
      </c>
      <c r="E56" s="90">
        <v>0</v>
      </c>
      <c r="F56" s="90">
        <v>20.2181</v>
      </c>
      <c r="G56" s="91">
        <v>17.7819</v>
      </c>
      <c r="H56" s="109">
        <v>38</v>
      </c>
      <c r="I56" s="93">
        <v>0</v>
      </c>
      <c r="J56" s="93"/>
      <c r="K56" s="108" t="s">
        <v>219</v>
      </c>
      <c r="L56" t="s">
        <v>222</v>
      </c>
    </row>
    <row r="57" spans="1:12" ht="16.5" customHeight="1">
      <c r="A57" s="73" t="s">
        <v>223</v>
      </c>
      <c r="B57" s="74" t="s">
        <v>224</v>
      </c>
      <c r="C57" s="91">
        <v>1959</v>
      </c>
      <c r="D57" s="91">
        <v>1959</v>
      </c>
      <c r="E57" s="90">
        <v>2.2999999999999998</v>
      </c>
      <c r="F57" s="90">
        <v>36.146000000000001</v>
      </c>
      <c r="G57" s="91">
        <v>1920.5540000000001</v>
      </c>
      <c r="H57" s="109">
        <v>1739</v>
      </c>
      <c r="I57" s="93">
        <v>220</v>
      </c>
      <c r="J57" s="93"/>
      <c r="K57" s="108" t="s">
        <v>225</v>
      </c>
    </row>
    <row r="58" spans="1:12" ht="16.5" customHeight="1">
      <c r="A58" s="73"/>
      <c r="B58" s="74"/>
      <c r="C58" s="91"/>
      <c r="D58" s="91"/>
      <c r="E58" s="90"/>
      <c r="F58" s="90"/>
      <c r="G58" s="91"/>
      <c r="H58" s="109"/>
      <c r="I58" s="93"/>
      <c r="J58" s="93"/>
      <c r="K58" s="108"/>
    </row>
    <row r="59" spans="1:12" ht="17.149999999999999" customHeight="1">
      <c r="A59" s="115" t="s">
        <v>226</v>
      </c>
      <c r="B59" s="74"/>
      <c r="C59" s="116"/>
      <c r="D59" s="91"/>
      <c r="E59" s="90"/>
      <c r="F59" s="90"/>
      <c r="G59" s="91"/>
      <c r="H59" s="109"/>
      <c r="I59" s="93"/>
      <c r="J59" s="93"/>
      <c r="K59" s="108"/>
    </row>
    <row r="60" spans="1:12">
      <c r="A60" s="73" t="s">
        <v>227</v>
      </c>
      <c r="B60" s="74" t="s">
        <v>228</v>
      </c>
      <c r="C60" s="116">
        <v>266.5</v>
      </c>
      <c r="D60" s="91">
        <v>300.5</v>
      </c>
      <c r="E60" s="90">
        <v>207.77591000000001</v>
      </c>
      <c r="F60" s="90"/>
      <c r="G60" s="91">
        <v>92.72408999999999</v>
      </c>
      <c r="H60" s="109"/>
      <c r="I60" s="93">
        <v>300.5</v>
      </c>
      <c r="J60" s="93"/>
      <c r="K60" s="108" t="s">
        <v>229</v>
      </c>
    </row>
    <row r="61" spans="1:12">
      <c r="A61" s="73" t="s">
        <v>230</v>
      </c>
      <c r="B61" s="74" t="s">
        <v>231</v>
      </c>
      <c r="C61" s="116"/>
      <c r="D61" s="91">
        <v>123.49799999999999</v>
      </c>
      <c r="E61" s="90">
        <v>0.25</v>
      </c>
      <c r="F61" s="90">
        <v>0</v>
      </c>
      <c r="G61" s="91">
        <v>123.24799999999999</v>
      </c>
      <c r="H61" s="109"/>
      <c r="I61" s="93">
        <v>123.49799999999999</v>
      </c>
      <c r="J61" s="93"/>
      <c r="K61" s="108" t="s">
        <v>232</v>
      </c>
    </row>
    <row r="62" spans="1:12">
      <c r="A62" s="73" t="s">
        <v>233</v>
      </c>
      <c r="B62" s="74" t="s">
        <v>234</v>
      </c>
      <c r="C62" s="116"/>
      <c r="D62" s="91">
        <v>6.1969999999999992</v>
      </c>
      <c r="E62" s="90">
        <v>-0.17484999999999928</v>
      </c>
      <c r="F62" s="90"/>
      <c r="G62" s="91">
        <v>6.3718499999999985</v>
      </c>
      <c r="H62" s="109"/>
      <c r="I62" s="93">
        <v>6.1969999999999992</v>
      </c>
      <c r="J62" s="93"/>
      <c r="K62" s="108" t="s">
        <v>235</v>
      </c>
    </row>
    <row r="63" spans="1:12">
      <c r="A63" s="73" t="s">
        <v>236</v>
      </c>
      <c r="B63" s="74" t="s">
        <v>237</v>
      </c>
      <c r="C63" s="116">
        <v>140</v>
      </c>
      <c r="D63" s="91">
        <v>124</v>
      </c>
      <c r="E63" s="90">
        <v>0</v>
      </c>
      <c r="F63" s="90"/>
      <c r="G63" s="91">
        <v>124</v>
      </c>
      <c r="H63" s="109">
        <v>0</v>
      </c>
      <c r="I63" s="93">
        <v>124</v>
      </c>
      <c r="J63" s="93"/>
      <c r="K63" s="108" t="s">
        <v>238</v>
      </c>
    </row>
    <row r="64" spans="1:12">
      <c r="A64" s="73" t="s">
        <v>239</v>
      </c>
      <c r="B64" s="74" t="s">
        <v>240</v>
      </c>
      <c r="C64" s="91">
        <v>1103.691</v>
      </c>
      <c r="D64" s="91">
        <v>1175.5</v>
      </c>
      <c r="E64" s="90">
        <v>0</v>
      </c>
      <c r="F64" s="90"/>
      <c r="G64" s="91">
        <v>1175.5</v>
      </c>
      <c r="H64" s="109">
        <v>1300</v>
      </c>
      <c r="I64" s="93">
        <v>-124.5</v>
      </c>
      <c r="J64" s="93"/>
      <c r="K64" s="108" t="s">
        <v>241</v>
      </c>
      <c r="L64" t="s">
        <v>242</v>
      </c>
    </row>
    <row r="65" spans="1:11">
      <c r="A65" s="73" t="s">
        <v>243</v>
      </c>
      <c r="B65" s="74" t="s">
        <v>244</v>
      </c>
      <c r="C65" s="91">
        <v>14</v>
      </c>
      <c r="D65" s="91">
        <v>27</v>
      </c>
      <c r="E65" s="90"/>
      <c r="F65" s="90"/>
      <c r="G65" s="91">
        <v>27</v>
      </c>
      <c r="H65" s="109"/>
      <c r="I65" s="93">
        <v>27</v>
      </c>
      <c r="J65" s="93"/>
      <c r="K65" s="108" t="s">
        <v>245</v>
      </c>
    </row>
    <row r="66" spans="1:11">
      <c r="A66" s="73" t="s">
        <v>180</v>
      </c>
      <c r="B66" s="74" t="s">
        <v>246</v>
      </c>
      <c r="C66" s="91">
        <v>683</v>
      </c>
      <c r="D66" s="91">
        <v>683</v>
      </c>
      <c r="E66" s="90"/>
      <c r="F66" s="90"/>
      <c r="G66" s="91">
        <v>683</v>
      </c>
      <c r="H66" s="109"/>
      <c r="I66" s="93">
        <v>683</v>
      </c>
      <c r="J66" s="93"/>
      <c r="K66" s="108" t="s">
        <v>247</v>
      </c>
    </row>
    <row r="67" spans="1:11" ht="15" thickBot="1">
      <c r="A67" s="73"/>
      <c r="B67" s="74"/>
      <c r="C67" s="91"/>
      <c r="D67" s="91"/>
      <c r="E67" s="90"/>
      <c r="F67" s="90"/>
      <c r="G67" s="91"/>
      <c r="H67" s="109"/>
      <c r="I67" s="117"/>
      <c r="J67" s="93"/>
      <c r="K67" s="108"/>
    </row>
    <row r="68" spans="1:11" s="101" customFormat="1" ht="15" thickBot="1">
      <c r="A68" s="233" t="s">
        <v>248</v>
      </c>
      <c r="B68" s="234"/>
      <c r="C68" s="118">
        <v>4893.8410000000003</v>
      </c>
      <c r="D68" s="118">
        <v>5510.6949999999997</v>
      </c>
      <c r="E68" s="118">
        <v>370.05507</v>
      </c>
      <c r="F68" s="118">
        <v>278.05165999999997</v>
      </c>
      <c r="G68" s="118">
        <v>4862.5882700000002</v>
      </c>
      <c r="H68" s="119">
        <v>4024</v>
      </c>
      <c r="I68" s="118">
        <v>1486.6950000000002</v>
      </c>
      <c r="J68" s="99"/>
      <c r="K68" s="108"/>
    </row>
    <row r="69" spans="1:11">
      <c r="A69" s="120"/>
      <c r="B69" s="74"/>
      <c r="C69" s="116"/>
      <c r="D69" s="91"/>
      <c r="E69" s="90"/>
      <c r="F69" s="90"/>
      <c r="G69" s="91"/>
      <c r="H69" s="109"/>
      <c r="I69" s="117"/>
      <c r="J69" s="93"/>
      <c r="K69" s="108"/>
    </row>
    <row r="70" spans="1:11">
      <c r="A70" s="121" t="s">
        <v>249</v>
      </c>
      <c r="B70" s="122"/>
      <c r="C70" s="116"/>
      <c r="D70" s="91"/>
      <c r="E70" s="90"/>
      <c r="F70" s="90"/>
      <c r="G70" s="91"/>
      <c r="H70" s="109"/>
      <c r="I70" s="117"/>
      <c r="J70" s="93"/>
      <c r="K70" s="108"/>
    </row>
    <row r="71" spans="1:11" hidden="1">
      <c r="A71" s="121"/>
      <c r="B71" s="123" t="s">
        <v>250</v>
      </c>
      <c r="C71" s="116"/>
      <c r="D71" s="91"/>
      <c r="E71" s="90"/>
      <c r="F71" s="90"/>
      <c r="G71" s="91">
        <v>0</v>
      </c>
      <c r="H71" s="109"/>
      <c r="I71" s="93">
        <v>0</v>
      </c>
      <c r="J71" s="93"/>
      <c r="K71" s="108"/>
    </row>
    <row r="72" spans="1:11" hidden="1">
      <c r="A72" s="73" t="s">
        <v>251</v>
      </c>
      <c r="B72" s="123" t="s">
        <v>252</v>
      </c>
      <c r="C72" s="116"/>
      <c r="D72" s="91"/>
      <c r="E72" s="90"/>
      <c r="F72" s="90">
        <v>-765.28552999999999</v>
      </c>
      <c r="G72" s="91">
        <v>765.28552999999999</v>
      </c>
      <c r="H72" s="109">
        <v>82</v>
      </c>
      <c r="I72" s="93">
        <v>-82</v>
      </c>
      <c r="J72" s="93"/>
      <c r="K72" s="108"/>
    </row>
    <row r="73" spans="1:11">
      <c r="A73" s="73" t="s">
        <v>253</v>
      </c>
      <c r="B73" s="123" t="s">
        <v>254</v>
      </c>
      <c r="C73" s="116">
        <v>100</v>
      </c>
      <c r="D73" s="91">
        <v>135</v>
      </c>
      <c r="E73" s="90">
        <v>4.748999999999981E-2</v>
      </c>
      <c r="F73" s="90">
        <v>22.937950000000001</v>
      </c>
      <c r="G73" s="91">
        <v>112.01455999999999</v>
      </c>
      <c r="H73" s="109">
        <v>135</v>
      </c>
      <c r="I73" s="93"/>
      <c r="J73" s="93"/>
      <c r="K73" s="107" t="s">
        <v>255</v>
      </c>
    </row>
    <row r="74" spans="1:11" hidden="1">
      <c r="A74" s="73" t="s">
        <v>251</v>
      </c>
      <c r="B74" s="123" t="s">
        <v>256</v>
      </c>
      <c r="C74" s="116"/>
      <c r="D74" s="91"/>
      <c r="E74" s="90"/>
      <c r="F74" s="90">
        <v>744.18</v>
      </c>
      <c r="G74" s="91">
        <v>-744.18</v>
      </c>
      <c r="H74" s="109">
        <v>744</v>
      </c>
      <c r="I74" s="93"/>
      <c r="J74" s="93"/>
      <c r="K74" s="108"/>
    </row>
    <row r="75" spans="1:11">
      <c r="A75" s="105" t="s">
        <v>257</v>
      </c>
      <c r="B75" s="74"/>
      <c r="C75" s="116"/>
      <c r="D75" s="91"/>
      <c r="E75" s="90"/>
      <c r="F75" s="90"/>
      <c r="G75" s="91"/>
      <c r="H75" s="109"/>
      <c r="I75" s="93">
        <v>0</v>
      </c>
      <c r="J75" s="93"/>
    </row>
    <row r="76" spans="1:11" ht="15" thickBot="1">
      <c r="A76" s="73"/>
      <c r="B76" s="74"/>
      <c r="E76" s="90"/>
      <c r="F76" s="90"/>
      <c r="I76" s="93"/>
      <c r="J76" s="93"/>
    </row>
    <row r="77" spans="1:11" s="101" customFormat="1" ht="15" thickBot="1">
      <c r="A77" s="233" t="s">
        <v>258</v>
      </c>
      <c r="B77" s="234"/>
      <c r="C77" s="118">
        <v>100</v>
      </c>
      <c r="D77" s="118">
        <v>135</v>
      </c>
      <c r="E77" s="118">
        <v>4.748999999999981E-2</v>
      </c>
      <c r="F77" s="118">
        <v>1.8324199999999564</v>
      </c>
      <c r="G77" s="118">
        <v>133.12009</v>
      </c>
      <c r="H77" s="119">
        <v>961</v>
      </c>
      <c r="I77" s="118">
        <v>-82</v>
      </c>
      <c r="J77" s="99"/>
      <c r="K77" s="100"/>
    </row>
    <row r="78" spans="1:11" ht="15" thickBot="1">
      <c r="A78" s="73"/>
      <c r="B78" s="74"/>
      <c r="C78" s="116"/>
      <c r="D78" s="91"/>
      <c r="E78" s="90"/>
      <c r="F78" s="90"/>
      <c r="G78" s="91"/>
      <c r="H78" s="109"/>
      <c r="I78" s="93"/>
      <c r="J78" s="93"/>
    </row>
    <row r="79" spans="1:11" s="101" customFormat="1" ht="15" thickBot="1">
      <c r="A79" s="235" t="s">
        <v>259</v>
      </c>
      <c r="B79" s="236"/>
      <c r="C79" s="125">
        <v>23901.984</v>
      </c>
      <c r="D79" s="125">
        <v>29901.64</v>
      </c>
      <c r="E79" s="125">
        <v>1560.1277400000004</v>
      </c>
      <c r="F79" s="125">
        <v>1004.6073899999999</v>
      </c>
      <c r="G79" s="125">
        <v>27336.904870000002</v>
      </c>
      <c r="H79" s="119">
        <v>27594</v>
      </c>
      <c r="I79" s="126">
        <v>3042.64</v>
      </c>
      <c r="J79" s="127"/>
      <c r="K79" s="128"/>
    </row>
    <row r="80" spans="1:11" s="101" customFormat="1">
      <c r="A80" s="129"/>
      <c r="B80" s="129"/>
      <c r="C80" s="130"/>
      <c r="D80" s="130"/>
      <c r="E80" s="130"/>
      <c r="F80" s="130"/>
      <c r="G80" s="130"/>
      <c r="H80" s="131"/>
      <c r="I80" s="130"/>
      <c r="J80" s="132"/>
      <c r="K80" s="133"/>
    </row>
    <row r="81" spans="1:11" s="101" customFormat="1">
      <c r="A81" s="129" t="s">
        <v>260</v>
      </c>
      <c r="B81" s="129"/>
      <c r="C81" s="130"/>
      <c r="D81" s="130"/>
      <c r="E81" s="130"/>
      <c r="F81" s="130"/>
      <c r="G81" s="130"/>
      <c r="H81" s="131"/>
      <c r="I81" s="130"/>
      <c r="J81" s="132"/>
      <c r="K81" s="133"/>
    </row>
    <row r="82" spans="1:11" s="101" customFormat="1">
      <c r="A82" s="134" t="s">
        <v>261</v>
      </c>
      <c r="B82" s="129"/>
      <c r="C82" s="130"/>
      <c r="D82" s="130"/>
      <c r="E82" s="130"/>
      <c r="F82" s="130"/>
      <c r="G82" s="130"/>
      <c r="H82" s="131"/>
      <c r="I82" s="130"/>
      <c r="J82" s="132"/>
      <c r="K82" s="133"/>
    </row>
    <row r="83" spans="1:11" s="101" customFormat="1">
      <c r="A83" s="129"/>
      <c r="B83" s="129"/>
      <c r="C83" s="130"/>
      <c r="D83" s="130"/>
      <c r="E83" s="130"/>
      <c r="F83" s="130"/>
      <c r="G83" s="130"/>
      <c r="H83" s="131"/>
      <c r="I83" s="130"/>
      <c r="J83" s="132"/>
      <c r="K83" s="133"/>
    </row>
    <row r="84" spans="1:11">
      <c r="A84" s="101" t="s">
        <v>262</v>
      </c>
      <c r="B84" s="135"/>
      <c r="C84" s="136"/>
      <c r="D84" s="136"/>
      <c r="E84" s="136"/>
      <c r="F84" s="136"/>
      <c r="G84" s="136"/>
      <c r="H84" s="137"/>
      <c r="I84" s="138"/>
    </row>
    <row r="85" spans="1:11">
      <c r="B85" t="s">
        <v>263</v>
      </c>
      <c r="C85" s="136"/>
      <c r="D85" s="136"/>
      <c r="E85" s="140"/>
      <c r="F85" s="136"/>
      <c r="G85" s="136"/>
      <c r="H85" s="137"/>
      <c r="I85" s="138"/>
    </row>
    <row r="86" spans="1:11">
      <c r="B86" t="s">
        <v>264</v>
      </c>
      <c r="C86" s="136"/>
      <c r="D86" s="136"/>
      <c r="E86" s="136"/>
      <c r="F86" s="136"/>
      <c r="G86" s="136"/>
      <c r="H86" s="137"/>
      <c r="I86" s="138"/>
    </row>
    <row r="87" spans="1:11">
      <c r="B87" t="s">
        <v>265</v>
      </c>
      <c r="C87" s="136"/>
      <c r="D87" s="136"/>
      <c r="E87" s="141"/>
      <c r="F87" s="136"/>
      <c r="G87" s="136"/>
      <c r="H87" s="137"/>
      <c r="I87" s="138"/>
    </row>
    <row r="88" spans="1:11">
      <c r="B88" t="s">
        <v>266</v>
      </c>
      <c r="C88" s="136"/>
      <c r="D88" s="136"/>
      <c r="E88" s="141"/>
      <c r="F88" s="136"/>
      <c r="G88" s="136"/>
      <c r="H88" s="137"/>
      <c r="I88" s="138"/>
    </row>
    <row r="89" spans="1:11">
      <c r="B89" t="s">
        <v>267</v>
      </c>
      <c r="C89" s="136"/>
      <c r="D89" s="136"/>
      <c r="E89" s="136"/>
      <c r="F89" s="136"/>
      <c r="G89" s="136"/>
      <c r="H89" s="137"/>
      <c r="I89" s="138"/>
    </row>
    <row r="90" spans="1:11">
      <c r="A90" s="101"/>
      <c r="C90" s="142"/>
      <c r="D90" s="142"/>
      <c r="E90" s="136"/>
      <c r="F90" s="136"/>
      <c r="G90" s="136"/>
      <c r="H90" s="137"/>
      <c r="I90" s="138"/>
    </row>
    <row r="91" spans="1:11">
      <c r="A91" s="101" t="s">
        <v>268</v>
      </c>
      <c r="C91" s="141">
        <v>0</v>
      </c>
      <c r="D91" s="141">
        <v>0</v>
      </c>
      <c r="F91" s="143">
        <v>0</v>
      </c>
    </row>
    <row r="92" spans="1:11" ht="15" thickBot="1">
      <c r="A92" s="101" t="s">
        <v>269</v>
      </c>
      <c r="C92" s="145">
        <v>23901.984</v>
      </c>
      <c r="D92" s="145">
        <v>29901.64</v>
      </c>
      <c r="F92" s="145"/>
    </row>
    <row r="93" spans="1:11" ht="15" thickTop="1"/>
    <row r="95" spans="1:11" ht="15" thickBot="1">
      <c r="A95" t="s">
        <v>270</v>
      </c>
    </row>
    <row r="96" spans="1:11">
      <c r="A96" s="146" t="s">
        <v>271</v>
      </c>
      <c r="B96" s="147"/>
      <c r="C96" s="63"/>
    </row>
    <row r="97" spans="1:3">
      <c r="A97" s="73"/>
      <c r="C97" s="74"/>
    </row>
    <row r="98" spans="1:3">
      <c r="A98" s="73" t="s">
        <v>272</v>
      </c>
      <c r="C98" s="74"/>
    </row>
    <row r="99" spans="1:3">
      <c r="A99" s="73" t="s">
        <v>273</v>
      </c>
      <c r="C99" s="74"/>
    </row>
    <row r="100" spans="1:3">
      <c r="A100" s="73" t="s">
        <v>274</v>
      </c>
      <c r="C100" s="74"/>
    </row>
    <row r="101" spans="1:3">
      <c r="A101" s="73"/>
      <c r="C101" s="74"/>
    </row>
    <row r="102" spans="1:3">
      <c r="A102" s="73"/>
      <c r="C102" s="74"/>
    </row>
    <row r="103" spans="1:3" ht="15" thickBot="1">
      <c r="A103" s="148"/>
      <c r="B103" s="149"/>
      <c r="C103" s="79"/>
    </row>
  </sheetData>
  <mergeCells count="13">
    <mergeCell ref="A11:B11"/>
    <mergeCell ref="A45:B45"/>
    <mergeCell ref="A68:B68"/>
    <mergeCell ref="A77:B77"/>
    <mergeCell ref="A79:B79"/>
    <mergeCell ref="A1:J1"/>
    <mergeCell ref="E2:E3"/>
    <mergeCell ref="F2:F3"/>
    <mergeCell ref="A3:B3"/>
    <mergeCell ref="G3:G4"/>
    <mergeCell ref="H3:H4"/>
    <mergeCell ref="I3:I4"/>
    <mergeCell ref="J3:J4"/>
  </mergeCells>
  <pageMargins left="0.25" right="0.25" top="0.75" bottom="0.75" header="0.3" footer="0.3"/>
  <pageSetup paperSize="9" scale="1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15B8-98B6-46A2-9DD2-43A23A545D06}">
  <sheetPr>
    <pageSetUpPr fitToPage="1"/>
  </sheetPr>
  <dimension ref="A1:AF68"/>
  <sheetViews>
    <sheetView showGridLines="0" topLeftCell="A48" zoomScale="80" zoomScaleNormal="80" workbookViewId="0">
      <selection activeCell="N58" sqref="N58"/>
    </sheetView>
  </sheetViews>
  <sheetFormatPr defaultColWidth="9.1796875" defaultRowHeight="15.5"/>
  <cols>
    <col min="1" max="1" width="7.26953125" style="181" customWidth="1"/>
    <col min="2" max="2" width="2.1796875" style="156" customWidth="1"/>
    <col min="3" max="3" width="46.54296875" style="156" customWidth="1"/>
    <col min="4" max="4" width="16" style="156" customWidth="1"/>
    <col min="5" max="5" width="12.7265625" style="156" customWidth="1"/>
    <col min="6" max="6" width="13.81640625" style="156" customWidth="1"/>
    <col min="7" max="11" width="12.7265625" style="156" customWidth="1"/>
    <col min="12" max="16384" width="9.1796875" style="156"/>
  </cols>
  <sheetData>
    <row r="1" spans="1:32" s="150" customFormat="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32" s="150" customFormat="1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</row>
    <row r="3" spans="1:32" s="150" customFormat="1">
      <c r="A3" s="238" t="s">
        <v>275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s="150" customFormat="1">
      <c r="A4" s="238" t="s">
        <v>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50" customFormat="1">
      <c r="A5" s="152"/>
      <c r="B5" s="152"/>
      <c r="C5" s="152"/>
      <c r="D5" s="152"/>
      <c r="E5" s="152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>
      <c r="A6" s="153"/>
      <c r="B6" s="154"/>
      <c r="C6" s="154"/>
      <c r="D6" s="154"/>
      <c r="E6" s="155" t="s">
        <v>276</v>
      </c>
      <c r="F6" s="155" t="s">
        <v>277</v>
      </c>
      <c r="G6" s="155"/>
      <c r="H6" s="155"/>
      <c r="I6" s="155"/>
      <c r="J6" s="155"/>
      <c r="K6" s="155"/>
    </row>
    <row r="7" spans="1:32" s="160" customFormat="1">
      <c r="A7" s="157"/>
      <c r="B7" s="158"/>
      <c r="C7" s="158"/>
      <c r="D7" s="158"/>
      <c r="E7" s="159" t="s">
        <v>9</v>
      </c>
      <c r="F7" s="159" t="s">
        <v>9</v>
      </c>
      <c r="G7" s="159" t="s">
        <v>10</v>
      </c>
      <c r="H7" s="159" t="s">
        <v>11</v>
      </c>
      <c r="I7" s="159" t="s">
        <v>12</v>
      </c>
      <c r="J7" s="159" t="s">
        <v>13</v>
      </c>
      <c r="K7" s="159" t="s">
        <v>14</v>
      </c>
    </row>
    <row r="8" spans="1:32" s="160" customFormat="1">
      <c r="A8" s="161"/>
      <c r="B8" s="162"/>
      <c r="C8" s="162"/>
      <c r="D8" s="162"/>
      <c r="E8" s="163" t="s">
        <v>18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 t="s">
        <v>18</v>
      </c>
    </row>
    <row r="9" spans="1:32">
      <c r="A9" s="164"/>
      <c r="B9" s="165"/>
      <c r="C9" s="165"/>
      <c r="D9" s="165"/>
      <c r="E9" s="166"/>
      <c r="F9" s="166"/>
      <c r="G9" s="166"/>
      <c r="H9" s="166"/>
      <c r="I9" s="166"/>
      <c r="J9" s="166"/>
      <c r="K9" s="166"/>
    </row>
    <row r="10" spans="1:32">
      <c r="A10" s="167" t="s">
        <v>278</v>
      </c>
      <c r="B10" s="165"/>
      <c r="C10" s="168" t="s">
        <v>279</v>
      </c>
      <c r="D10" s="165"/>
      <c r="E10" s="166"/>
      <c r="F10" s="166"/>
      <c r="G10" s="166"/>
      <c r="H10" s="166"/>
      <c r="I10" s="166"/>
      <c r="J10" s="166"/>
      <c r="K10" s="166"/>
    </row>
    <row r="11" spans="1:32">
      <c r="A11" s="164"/>
      <c r="B11" s="165"/>
      <c r="C11" s="165"/>
      <c r="D11" s="165"/>
      <c r="E11" s="166"/>
      <c r="F11" s="166"/>
      <c r="G11" s="166"/>
      <c r="H11" s="166"/>
      <c r="I11" s="166"/>
      <c r="J11" s="166"/>
      <c r="K11" s="166"/>
    </row>
    <row r="12" spans="1:32">
      <c r="A12" s="164">
        <v>1</v>
      </c>
      <c r="B12" s="165"/>
      <c r="C12" s="156" t="s">
        <v>280</v>
      </c>
      <c r="D12" s="165"/>
      <c r="E12" s="166">
        <v>400</v>
      </c>
      <c r="F12" s="166">
        <v>400</v>
      </c>
      <c r="G12" s="166">
        <v>0</v>
      </c>
      <c r="H12" s="166">
        <v>0</v>
      </c>
      <c r="I12" s="166">
        <v>0</v>
      </c>
      <c r="J12" s="166">
        <v>0</v>
      </c>
      <c r="K12" s="166">
        <v>0</v>
      </c>
    </row>
    <row r="13" spans="1:32">
      <c r="A13" s="164" t="s">
        <v>281</v>
      </c>
      <c r="B13" s="165"/>
      <c r="C13" s="156" t="s">
        <v>282</v>
      </c>
      <c r="D13" s="165"/>
      <c r="E13" s="166">
        <v>2000</v>
      </c>
      <c r="F13" s="166">
        <v>1430</v>
      </c>
      <c r="G13" s="166">
        <v>0</v>
      </c>
      <c r="H13" s="166">
        <v>0</v>
      </c>
      <c r="I13" s="166">
        <v>10803.691000000001</v>
      </c>
      <c r="J13" s="166">
        <v>25908.731</v>
      </c>
      <c r="K13" s="166">
        <v>25908.732</v>
      </c>
    </row>
    <row r="14" spans="1:32">
      <c r="A14" s="164" t="s">
        <v>283</v>
      </c>
      <c r="B14" s="165"/>
      <c r="C14" s="156" t="s">
        <v>284</v>
      </c>
      <c r="D14" s="165"/>
      <c r="E14" s="166">
        <v>1296.981</v>
      </c>
      <c r="F14" s="166">
        <v>1018</v>
      </c>
      <c r="G14" s="166">
        <v>1451.4969999999998</v>
      </c>
      <c r="H14" s="166">
        <v>0</v>
      </c>
      <c r="I14" s="166">
        <v>0</v>
      </c>
      <c r="J14" s="166">
        <v>0</v>
      </c>
      <c r="K14" s="166">
        <v>0</v>
      </c>
    </row>
    <row r="15" spans="1:32">
      <c r="A15" s="164" t="s">
        <v>285</v>
      </c>
      <c r="B15" s="165"/>
      <c r="C15" s="156" t="s">
        <v>286</v>
      </c>
      <c r="D15" s="165"/>
      <c r="E15" s="166">
        <v>2808.904</v>
      </c>
      <c r="F15" s="166">
        <v>1931</v>
      </c>
      <c r="G15" s="166">
        <v>3790.54</v>
      </c>
      <c r="H15" s="166">
        <v>0</v>
      </c>
      <c r="I15" s="166">
        <v>0</v>
      </c>
      <c r="J15" s="166">
        <v>0</v>
      </c>
      <c r="K15" s="166">
        <v>0</v>
      </c>
    </row>
    <row r="16" spans="1:32">
      <c r="A16" s="164" t="s">
        <v>287</v>
      </c>
      <c r="B16" s="165"/>
      <c r="C16" s="156" t="s">
        <v>288</v>
      </c>
      <c r="D16" s="165"/>
      <c r="E16" s="166">
        <v>1200</v>
      </c>
      <c r="F16" s="166">
        <v>250</v>
      </c>
      <c r="G16" s="166">
        <v>0</v>
      </c>
      <c r="H16" s="166">
        <v>0</v>
      </c>
      <c r="I16" s="166">
        <v>0</v>
      </c>
      <c r="J16" s="166">
        <v>0</v>
      </c>
      <c r="K16" s="166">
        <v>0</v>
      </c>
    </row>
    <row r="17" spans="1:11">
      <c r="A17" s="164" t="s">
        <v>289</v>
      </c>
      <c r="B17" s="165"/>
      <c r="C17" s="156" t="s">
        <v>290</v>
      </c>
      <c r="D17" s="165"/>
      <c r="E17" s="166">
        <v>0</v>
      </c>
      <c r="F17" s="166">
        <v>0</v>
      </c>
      <c r="G17" s="166">
        <v>0</v>
      </c>
      <c r="H17" s="166">
        <v>4000</v>
      </c>
      <c r="I17" s="166">
        <v>0</v>
      </c>
      <c r="J17" s="166">
        <v>0</v>
      </c>
      <c r="K17" s="166">
        <v>0</v>
      </c>
    </row>
    <row r="18" spans="1:11">
      <c r="A18" s="164" t="s">
        <v>291</v>
      </c>
      <c r="B18" s="165"/>
      <c r="C18" s="156" t="s">
        <v>292</v>
      </c>
      <c r="D18" s="165"/>
      <c r="E18" s="166">
        <v>0</v>
      </c>
      <c r="F18" s="166">
        <v>0</v>
      </c>
      <c r="G18" s="166">
        <v>0</v>
      </c>
      <c r="H18" s="166">
        <v>1000</v>
      </c>
      <c r="I18" s="166">
        <v>0</v>
      </c>
      <c r="J18" s="166">
        <v>0</v>
      </c>
      <c r="K18" s="166">
        <v>0</v>
      </c>
    </row>
    <row r="19" spans="1:11">
      <c r="A19" s="164" t="s">
        <v>293</v>
      </c>
      <c r="B19" s="165"/>
      <c r="C19" s="156" t="s">
        <v>294</v>
      </c>
      <c r="D19" s="165"/>
      <c r="E19" s="166">
        <v>0</v>
      </c>
      <c r="F19" s="166">
        <v>0</v>
      </c>
      <c r="G19" s="166">
        <v>0</v>
      </c>
      <c r="H19" s="166">
        <v>1000</v>
      </c>
      <c r="I19" s="166">
        <v>0</v>
      </c>
      <c r="J19" s="166">
        <v>0</v>
      </c>
      <c r="K19" s="166">
        <v>0</v>
      </c>
    </row>
    <row r="20" spans="1:11">
      <c r="A20" s="164" t="s">
        <v>295</v>
      </c>
      <c r="B20" s="165"/>
      <c r="C20" s="156" t="s">
        <v>296</v>
      </c>
      <c r="D20" s="165"/>
      <c r="E20" s="166">
        <v>0</v>
      </c>
      <c r="F20" s="166">
        <v>0</v>
      </c>
      <c r="G20" s="166">
        <v>1000</v>
      </c>
      <c r="H20" s="166">
        <v>0</v>
      </c>
      <c r="I20" s="166">
        <v>0</v>
      </c>
      <c r="J20" s="166">
        <v>0</v>
      </c>
      <c r="K20" s="166">
        <v>0</v>
      </c>
    </row>
    <row r="21" spans="1:11">
      <c r="A21" s="164"/>
      <c r="B21" s="165"/>
      <c r="D21" s="165"/>
      <c r="E21" s="166"/>
      <c r="F21" s="166"/>
      <c r="G21" s="166"/>
      <c r="H21" s="166"/>
      <c r="I21" s="166"/>
      <c r="J21" s="166"/>
      <c r="K21" s="166"/>
    </row>
    <row r="22" spans="1:11" ht="16" thickBot="1">
      <c r="A22" s="169" t="s">
        <v>278</v>
      </c>
      <c r="B22" s="170"/>
      <c r="C22" s="170" t="s">
        <v>297</v>
      </c>
      <c r="D22" s="170"/>
      <c r="E22" s="171">
        <v>7705.8850000000002</v>
      </c>
      <c r="F22" s="171">
        <v>5029</v>
      </c>
      <c r="G22" s="171">
        <v>6242.0370000000003</v>
      </c>
      <c r="H22" s="171">
        <v>6000</v>
      </c>
      <c r="I22" s="171">
        <v>10803.691000000001</v>
      </c>
      <c r="J22" s="171">
        <v>25908.731</v>
      </c>
      <c r="K22" s="171">
        <v>25908.732</v>
      </c>
    </row>
    <row r="23" spans="1:11" s="168" customFormat="1" ht="16" thickTop="1">
      <c r="A23" s="164"/>
      <c r="B23" s="165"/>
      <c r="C23" s="165"/>
      <c r="D23" s="165"/>
      <c r="E23" s="166"/>
      <c r="F23" s="166"/>
      <c r="G23" s="166"/>
      <c r="H23" s="166"/>
      <c r="I23" s="166"/>
      <c r="J23" s="166"/>
      <c r="K23" s="166"/>
    </row>
    <row r="24" spans="1:11">
      <c r="A24" s="167" t="s">
        <v>298</v>
      </c>
      <c r="B24" s="168"/>
      <c r="C24" s="168" t="s">
        <v>299</v>
      </c>
      <c r="D24" s="168"/>
      <c r="E24" s="166"/>
      <c r="F24" s="166"/>
      <c r="G24" s="166"/>
      <c r="H24" s="166"/>
      <c r="I24" s="166"/>
      <c r="J24" s="166"/>
      <c r="K24" s="166"/>
    </row>
    <row r="25" spans="1:11">
      <c r="A25" s="167"/>
      <c r="B25" s="168"/>
      <c r="C25" s="168"/>
      <c r="D25" s="168"/>
      <c r="E25" s="166"/>
      <c r="F25" s="166"/>
      <c r="G25" s="166"/>
      <c r="H25" s="166"/>
      <c r="I25" s="166"/>
      <c r="J25" s="166"/>
      <c r="K25" s="166"/>
    </row>
    <row r="26" spans="1:11" s="168" customFormat="1">
      <c r="A26" s="164">
        <v>1</v>
      </c>
      <c r="C26" s="156" t="s">
        <v>300</v>
      </c>
      <c r="E26" s="172">
        <v>2472.8329999999996</v>
      </c>
      <c r="F26" s="172">
        <v>1969</v>
      </c>
      <c r="G26" s="172">
        <v>2325</v>
      </c>
      <c r="H26" s="172">
        <v>1867</v>
      </c>
      <c r="I26" s="172">
        <v>1707</v>
      </c>
      <c r="J26" s="172">
        <v>2634</v>
      </c>
      <c r="K26" s="172">
        <v>3606</v>
      </c>
    </row>
    <row r="27" spans="1:11">
      <c r="A27" s="167"/>
      <c r="B27" s="168"/>
      <c r="C27" s="168"/>
      <c r="D27" s="168"/>
      <c r="E27" s="172"/>
      <c r="F27" s="172"/>
      <c r="G27" s="172"/>
      <c r="H27" s="172"/>
      <c r="I27" s="172"/>
      <c r="J27" s="172"/>
      <c r="K27" s="172"/>
    </row>
    <row r="28" spans="1:11" ht="16" thickBot="1">
      <c r="A28" s="169" t="s">
        <v>298</v>
      </c>
      <c r="B28" s="170"/>
      <c r="C28" s="170" t="s">
        <v>301</v>
      </c>
      <c r="D28" s="170"/>
      <c r="E28" s="171">
        <v>2472.8329999999996</v>
      </c>
      <c r="F28" s="171">
        <v>1969</v>
      </c>
      <c r="G28" s="171">
        <v>2325</v>
      </c>
      <c r="H28" s="171">
        <v>1867</v>
      </c>
      <c r="I28" s="171">
        <v>1707</v>
      </c>
      <c r="J28" s="171">
        <v>2634</v>
      </c>
      <c r="K28" s="171">
        <v>3606</v>
      </c>
    </row>
    <row r="29" spans="1:11" ht="16" thickTop="1">
      <c r="A29" s="164"/>
      <c r="B29" s="165"/>
      <c r="C29" s="165"/>
      <c r="D29" s="165"/>
      <c r="E29" s="166"/>
      <c r="F29" s="166"/>
      <c r="G29" s="166"/>
      <c r="H29" s="166"/>
      <c r="I29" s="166"/>
      <c r="J29" s="166"/>
      <c r="K29" s="166"/>
    </row>
    <row r="30" spans="1:11">
      <c r="A30" s="167" t="s">
        <v>302</v>
      </c>
      <c r="B30" s="168"/>
      <c r="C30" s="168" t="s">
        <v>303</v>
      </c>
      <c r="D30" s="168"/>
      <c r="E30" s="172"/>
      <c r="F30" s="173"/>
      <c r="G30" s="173"/>
      <c r="H30" s="173"/>
      <c r="I30" s="172"/>
      <c r="J30" s="172"/>
      <c r="K30" s="172"/>
    </row>
    <row r="31" spans="1:11">
      <c r="A31" s="164"/>
      <c r="B31" s="165"/>
      <c r="C31" s="165"/>
      <c r="D31" s="165"/>
      <c r="E31" s="166"/>
      <c r="F31" s="166"/>
      <c r="G31" s="166"/>
      <c r="H31" s="166"/>
      <c r="I31" s="166"/>
      <c r="J31" s="166"/>
      <c r="K31" s="166"/>
    </row>
    <row r="32" spans="1:11">
      <c r="A32" s="164">
        <v>1</v>
      </c>
      <c r="B32" s="165"/>
      <c r="C32" s="156" t="s">
        <v>304</v>
      </c>
      <c r="D32" s="165"/>
      <c r="E32" s="166">
        <v>0</v>
      </c>
      <c r="F32" s="166">
        <v>492</v>
      </c>
      <c r="G32" s="166">
        <v>0</v>
      </c>
      <c r="H32" s="166">
        <v>0</v>
      </c>
      <c r="I32" s="166">
        <v>0</v>
      </c>
      <c r="J32" s="166">
        <v>0</v>
      </c>
      <c r="K32" s="166">
        <v>0</v>
      </c>
    </row>
    <row r="33" spans="1:11" s="168" customFormat="1">
      <c r="A33" s="164">
        <v>2</v>
      </c>
      <c r="B33" s="165"/>
      <c r="C33" s="156" t="s">
        <v>215</v>
      </c>
      <c r="D33" s="165"/>
      <c r="E33" s="166">
        <v>400</v>
      </c>
      <c r="F33" s="166">
        <v>359</v>
      </c>
      <c r="G33" s="166">
        <v>50</v>
      </c>
      <c r="H33" s="166">
        <v>50</v>
      </c>
      <c r="I33" s="166">
        <v>50</v>
      </c>
      <c r="J33" s="166">
        <v>50</v>
      </c>
      <c r="K33" s="166">
        <v>50</v>
      </c>
    </row>
    <row r="34" spans="1:11">
      <c r="A34" s="164">
        <v>3</v>
      </c>
      <c r="C34" s="156" t="s">
        <v>305</v>
      </c>
      <c r="E34" s="166">
        <v>250</v>
      </c>
      <c r="F34" s="166">
        <v>100</v>
      </c>
      <c r="G34" s="166">
        <v>84</v>
      </c>
      <c r="H34" s="166">
        <v>20</v>
      </c>
      <c r="I34" s="166">
        <v>0</v>
      </c>
      <c r="J34" s="166">
        <v>0</v>
      </c>
      <c r="K34" s="166">
        <v>0</v>
      </c>
    </row>
    <row r="35" spans="1:11" s="168" customFormat="1">
      <c r="A35" s="164">
        <v>4</v>
      </c>
      <c r="B35" s="156"/>
      <c r="C35" s="156" t="s">
        <v>224</v>
      </c>
      <c r="D35" s="156"/>
      <c r="E35" s="166">
        <v>889</v>
      </c>
      <c r="F35" s="166">
        <v>989</v>
      </c>
      <c r="G35" s="166">
        <v>1959</v>
      </c>
      <c r="H35" s="166">
        <v>834</v>
      </c>
      <c r="I35" s="166">
        <v>1083</v>
      </c>
      <c r="J35" s="166">
        <v>890</v>
      </c>
      <c r="K35" s="166">
        <v>1959</v>
      </c>
    </row>
    <row r="36" spans="1:11">
      <c r="A36" s="164">
        <v>5</v>
      </c>
      <c r="C36" s="156" t="s">
        <v>306</v>
      </c>
      <c r="E36" s="166">
        <v>50</v>
      </c>
      <c r="F36" s="166">
        <v>47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</row>
    <row r="37" spans="1:11">
      <c r="A37" s="164"/>
      <c r="E37" s="166"/>
      <c r="F37" s="166"/>
      <c r="G37" s="166"/>
      <c r="H37" s="166"/>
      <c r="I37" s="166"/>
      <c r="J37" s="166"/>
      <c r="K37" s="166"/>
    </row>
    <row r="38" spans="1:11">
      <c r="A38" s="164"/>
      <c r="C38" s="168" t="s">
        <v>307</v>
      </c>
      <c r="E38" s="166"/>
      <c r="F38" s="166"/>
      <c r="G38" s="166"/>
      <c r="H38" s="166"/>
      <c r="I38" s="166"/>
      <c r="J38" s="166"/>
      <c r="K38" s="166"/>
    </row>
    <row r="39" spans="1:11" s="168" customFormat="1">
      <c r="A39" s="164">
        <v>6</v>
      </c>
      <c r="B39" s="156"/>
      <c r="C39" s="156" t="s">
        <v>237</v>
      </c>
      <c r="D39" s="156"/>
      <c r="E39" s="166">
        <v>712</v>
      </c>
      <c r="F39" s="166">
        <v>140</v>
      </c>
      <c r="G39" s="166">
        <v>140</v>
      </c>
      <c r="H39" s="166">
        <v>140</v>
      </c>
      <c r="I39" s="166">
        <v>851.70699999999999</v>
      </c>
      <c r="J39" s="166">
        <v>204.31299999999999</v>
      </c>
      <c r="K39" s="166">
        <v>1349.146</v>
      </c>
    </row>
    <row r="40" spans="1:11">
      <c r="A40" s="164">
        <v>7</v>
      </c>
      <c r="C40" s="156" t="s">
        <v>308</v>
      </c>
      <c r="E40" s="166">
        <v>0</v>
      </c>
      <c r="F40" s="166">
        <v>2046</v>
      </c>
      <c r="G40" s="166">
        <v>1103.691</v>
      </c>
      <c r="H40" s="166">
        <v>2147.2080000000001</v>
      </c>
      <c r="I40" s="166">
        <v>286.85899999999998</v>
      </c>
      <c r="J40" s="166">
        <v>286.85899999999998</v>
      </c>
      <c r="K40" s="166">
        <v>286.85899999999998</v>
      </c>
    </row>
    <row r="41" spans="1:11">
      <c r="A41" s="164">
        <v>8</v>
      </c>
      <c r="C41" s="156" t="s">
        <v>309</v>
      </c>
      <c r="E41" s="166">
        <v>45</v>
      </c>
      <c r="F41" s="166">
        <v>68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</row>
    <row r="42" spans="1:11">
      <c r="A42" s="164">
        <v>9</v>
      </c>
      <c r="C42" s="156" t="s">
        <v>310</v>
      </c>
      <c r="E42" s="166">
        <v>1000</v>
      </c>
      <c r="F42" s="166">
        <v>1088</v>
      </c>
      <c r="G42" s="166">
        <v>0</v>
      </c>
      <c r="H42" s="166">
        <v>0</v>
      </c>
      <c r="I42" s="166">
        <v>0</v>
      </c>
      <c r="J42" s="166">
        <v>1000</v>
      </c>
      <c r="K42" s="166">
        <v>0</v>
      </c>
    </row>
    <row r="43" spans="1:11">
      <c r="A43" s="164">
        <v>10</v>
      </c>
      <c r="C43" s="156" t="s">
        <v>311</v>
      </c>
      <c r="E43" s="166">
        <v>0</v>
      </c>
      <c r="F43" s="166">
        <v>0</v>
      </c>
      <c r="G43" s="166">
        <v>683</v>
      </c>
      <c r="H43" s="166">
        <v>0</v>
      </c>
      <c r="I43" s="166">
        <v>0</v>
      </c>
      <c r="J43" s="166">
        <v>0</v>
      </c>
      <c r="K43" s="166">
        <v>0</v>
      </c>
    </row>
    <row r="44" spans="1:11">
      <c r="A44" s="164">
        <v>11</v>
      </c>
      <c r="C44" s="156" t="s">
        <v>312</v>
      </c>
      <c r="E44" s="166">
        <v>0</v>
      </c>
      <c r="F44" s="166">
        <v>0</v>
      </c>
      <c r="G44" s="166">
        <v>0</v>
      </c>
      <c r="H44" s="166">
        <v>276.10000000000002</v>
      </c>
      <c r="I44" s="166">
        <v>0</v>
      </c>
      <c r="J44" s="166">
        <v>0</v>
      </c>
      <c r="K44" s="166">
        <v>0</v>
      </c>
    </row>
    <row r="45" spans="1:11">
      <c r="A45" s="164"/>
      <c r="B45" s="165"/>
      <c r="C45" s="165"/>
      <c r="D45" s="165"/>
      <c r="E45" s="166"/>
      <c r="F45" s="166"/>
      <c r="G45" s="166"/>
      <c r="H45" s="166"/>
      <c r="I45" s="166"/>
      <c r="J45" s="166"/>
      <c r="K45" s="166"/>
    </row>
    <row r="46" spans="1:11" ht="16" thickBot="1">
      <c r="A46" s="169" t="s">
        <v>302</v>
      </c>
      <c r="B46" s="170"/>
      <c r="C46" s="170" t="s">
        <v>313</v>
      </c>
      <c r="D46" s="170"/>
      <c r="E46" s="171">
        <v>3346</v>
      </c>
      <c r="F46" s="171">
        <v>5329</v>
      </c>
      <c r="G46" s="171">
        <v>4019.6909999999998</v>
      </c>
      <c r="H46" s="171">
        <v>3467.308</v>
      </c>
      <c r="I46" s="171">
        <v>2271.5659999999998</v>
      </c>
      <c r="J46" s="171">
        <v>2431.172</v>
      </c>
      <c r="K46" s="171">
        <v>3645.0049999999997</v>
      </c>
    </row>
    <row r="47" spans="1:11" ht="16" thickTop="1">
      <c r="A47" s="164"/>
      <c r="B47" s="165"/>
      <c r="C47" s="165"/>
      <c r="D47" s="165"/>
      <c r="E47" s="166"/>
      <c r="F47" s="166"/>
      <c r="G47" s="166"/>
      <c r="H47" s="166"/>
      <c r="I47" s="166"/>
      <c r="J47" s="166"/>
      <c r="K47" s="166"/>
    </row>
    <row r="48" spans="1:11" ht="16" thickBot="1">
      <c r="A48" s="169" t="s">
        <v>314</v>
      </c>
      <c r="B48" s="170"/>
      <c r="C48" s="170" t="s">
        <v>315</v>
      </c>
      <c r="D48" s="170"/>
      <c r="E48" s="171">
        <v>42</v>
      </c>
      <c r="F48" s="171">
        <v>716</v>
      </c>
      <c r="G48" s="171">
        <v>100</v>
      </c>
      <c r="H48" s="171">
        <v>0</v>
      </c>
      <c r="I48" s="171">
        <v>0</v>
      </c>
      <c r="J48" s="171">
        <v>0</v>
      </c>
      <c r="K48" s="171">
        <v>0</v>
      </c>
    </row>
    <row r="49" spans="1:11" s="168" customFormat="1" ht="16" thickTop="1">
      <c r="A49" s="164"/>
      <c r="B49" s="165"/>
      <c r="C49" s="165"/>
      <c r="D49" s="165"/>
      <c r="E49" s="166"/>
      <c r="F49" s="166"/>
      <c r="G49" s="166"/>
      <c r="H49" s="166"/>
      <c r="I49" s="166"/>
      <c r="J49" s="166"/>
      <c r="K49" s="166"/>
    </row>
    <row r="50" spans="1:11" ht="16" thickBot="1">
      <c r="A50" s="169" t="s">
        <v>316</v>
      </c>
      <c r="B50" s="170"/>
      <c r="C50" s="170" t="s">
        <v>317</v>
      </c>
      <c r="D50" s="170"/>
      <c r="E50" s="171">
        <v>4378</v>
      </c>
      <c r="F50" s="171">
        <v>4374.3559999999998</v>
      </c>
      <c r="G50" s="171">
        <v>11215.15</v>
      </c>
      <c r="H50" s="171">
        <v>10404.5</v>
      </c>
      <c r="I50" s="171">
        <v>1148.5</v>
      </c>
      <c r="J50" s="171">
        <v>1131.5</v>
      </c>
      <c r="K50" s="171">
        <v>1131.5</v>
      </c>
    </row>
    <row r="51" spans="1:11" s="168" customFormat="1" ht="16" thickTop="1">
      <c r="A51" s="164"/>
      <c r="B51" s="165"/>
      <c r="C51" s="165"/>
      <c r="D51" s="165"/>
      <c r="E51" s="166"/>
      <c r="F51" s="166"/>
      <c r="G51" s="166"/>
      <c r="H51" s="166"/>
      <c r="I51" s="166"/>
      <c r="J51" s="166"/>
      <c r="K51" s="166"/>
    </row>
    <row r="52" spans="1:11" s="168" customFormat="1" ht="16" thickBot="1">
      <c r="A52" s="174" t="s">
        <v>318</v>
      </c>
      <c r="B52" s="175"/>
      <c r="C52" s="175" t="s">
        <v>319</v>
      </c>
      <c r="D52" s="175"/>
      <c r="E52" s="176">
        <v>17944.718000000001</v>
      </c>
      <c r="F52" s="176">
        <v>17417.356</v>
      </c>
      <c r="G52" s="176">
        <v>23901.878000000001</v>
      </c>
      <c r="H52" s="176">
        <v>21738.808000000001</v>
      </c>
      <c r="I52" s="176">
        <v>15930.757000000001</v>
      </c>
      <c r="J52" s="176">
        <v>32105.402999999998</v>
      </c>
      <c r="K52" s="176">
        <v>34291.237000000001</v>
      </c>
    </row>
    <row r="53" spans="1:11" s="168" customFormat="1">
      <c r="A53" s="164"/>
      <c r="B53" s="165"/>
      <c r="C53" s="165"/>
      <c r="D53" s="165"/>
      <c r="E53" s="166"/>
      <c r="F53" s="166"/>
      <c r="G53" s="166"/>
      <c r="H53" s="166"/>
      <c r="I53" s="166"/>
      <c r="J53" s="166"/>
      <c r="K53" s="166"/>
    </row>
    <row r="54" spans="1:11">
      <c r="A54" s="167" t="s">
        <v>320</v>
      </c>
      <c r="B54" s="177"/>
      <c r="C54" s="168" t="s">
        <v>30</v>
      </c>
      <c r="D54" s="165"/>
      <c r="E54" s="166"/>
      <c r="F54" s="166"/>
      <c r="G54" s="166"/>
      <c r="H54" s="166"/>
      <c r="I54" s="166"/>
      <c r="J54" s="166"/>
      <c r="K54" s="166"/>
    </row>
    <row r="55" spans="1:11">
      <c r="A55" s="164"/>
      <c r="B55" s="165"/>
      <c r="C55" s="165"/>
      <c r="D55" s="165"/>
      <c r="E55" s="166"/>
      <c r="F55" s="166"/>
      <c r="G55" s="166"/>
      <c r="H55" s="166"/>
      <c r="I55" s="166"/>
      <c r="J55" s="166"/>
      <c r="K55" s="166"/>
    </row>
    <row r="56" spans="1:11">
      <c r="A56" s="164">
        <v>1</v>
      </c>
      <c r="B56" s="165"/>
      <c r="C56" s="156" t="s">
        <v>263</v>
      </c>
      <c r="D56" s="165"/>
      <c r="E56" s="166">
        <v>0</v>
      </c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</row>
    <row r="57" spans="1:11">
      <c r="A57" s="164">
        <v>2</v>
      </c>
      <c r="B57" s="165"/>
      <c r="C57" s="156" t="s">
        <v>321</v>
      </c>
      <c r="D57" s="165"/>
      <c r="E57" s="166">
        <v>6150.5</v>
      </c>
      <c r="F57" s="166">
        <v>8531</v>
      </c>
      <c r="G57" s="166">
        <v>6145</v>
      </c>
      <c r="H57" s="166">
        <v>6145</v>
      </c>
      <c r="I57" s="166">
        <v>6145</v>
      </c>
      <c r="J57" s="166">
        <v>6145</v>
      </c>
      <c r="K57" s="166">
        <v>6145</v>
      </c>
    </row>
    <row r="58" spans="1:11">
      <c r="A58" s="164">
        <v>3</v>
      </c>
      <c r="B58" s="165"/>
      <c r="C58" s="156" t="s">
        <v>322</v>
      </c>
      <c r="D58" s="165"/>
      <c r="E58" s="166">
        <v>6088</v>
      </c>
      <c r="F58" s="166">
        <v>8067.3559999999998</v>
      </c>
      <c r="G58" s="166">
        <v>6522</v>
      </c>
      <c r="H58" s="166"/>
      <c r="I58" s="166"/>
      <c r="J58" s="166"/>
      <c r="K58" s="166"/>
    </row>
    <row r="59" spans="1:11">
      <c r="A59" s="164">
        <v>4</v>
      </c>
      <c r="B59" s="165"/>
      <c r="C59" s="156" t="s">
        <v>323</v>
      </c>
      <c r="D59" s="165"/>
      <c r="E59" s="166">
        <v>792</v>
      </c>
      <c r="F59" s="166">
        <v>805</v>
      </c>
      <c r="G59" s="166">
        <v>140</v>
      </c>
      <c r="H59" s="166">
        <v>140</v>
      </c>
      <c r="I59" s="166">
        <v>851.70699999999999</v>
      </c>
      <c r="J59" s="166">
        <v>204.31299999999999</v>
      </c>
      <c r="K59" s="166">
        <v>1349.146</v>
      </c>
    </row>
    <row r="60" spans="1:11">
      <c r="A60" s="164" t="s">
        <v>324</v>
      </c>
      <c r="B60" s="165"/>
      <c r="C60" s="156" t="s">
        <v>325</v>
      </c>
      <c r="D60" s="165"/>
      <c r="E60" s="166">
        <v>4914</v>
      </c>
      <c r="F60" s="166"/>
      <c r="G60" s="166">
        <v>10999.878000000001</v>
      </c>
      <c r="H60" s="166">
        <v>14999.808000000001</v>
      </c>
      <c r="I60" s="166">
        <v>8000.0500000000011</v>
      </c>
      <c r="J60" s="166">
        <v>25000.089999999997</v>
      </c>
      <c r="K60" s="166">
        <v>26000.091</v>
      </c>
    </row>
    <row r="61" spans="1:11">
      <c r="A61" s="164" t="s">
        <v>326</v>
      </c>
      <c r="B61" s="165"/>
      <c r="C61" s="156" t="s">
        <v>327</v>
      </c>
      <c r="D61" s="165"/>
      <c r="E61" s="166"/>
      <c r="F61" s="166"/>
      <c r="G61" s="166">
        <v>81</v>
      </c>
      <c r="H61" s="166">
        <v>454</v>
      </c>
      <c r="I61" s="166">
        <v>934</v>
      </c>
      <c r="J61" s="166">
        <v>756</v>
      </c>
      <c r="K61" s="166">
        <v>797</v>
      </c>
    </row>
    <row r="62" spans="1:11">
      <c r="A62" s="164">
        <v>6</v>
      </c>
      <c r="B62" s="165"/>
      <c r="C62" s="156" t="s">
        <v>328</v>
      </c>
      <c r="D62" s="165"/>
      <c r="E62" s="166">
        <v>0</v>
      </c>
      <c r="F62" s="166">
        <v>0</v>
      </c>
      <c r="G62" s="166"/>
      <c r="H62" s="166"/>
      <c r="I62" s="166"/>
      <c r="J62" s="166"/>
      <c r="K62" s="166"/>
    </row>
    <row r="63" spans="1:11">
      <c r="A63" s="164">
        <v>7</v>
      </c>
      <c r="B63" s="165"/>
      <c r="C63" s="156" t="s">
        <v>329</v>
      </c>
      <c r="D63" s="165"/>
      <c r="E63" s="166"/>
      <c r="F63" s="166">
        <v>14</v>
      </c>
      <c r="G63" s="166">
        <v>14</v>
      </c>
      <c r="H63" s="166">
        <v>0</v>
      </c>
      <c r="I63" s="166">
        <v>0</v>
      </c>
      <c r="J63" s="166">
        <v>0</v>
      </c>
      <c r="K63" s="166">
        <v>0</v>
      </c>
    </row>
    <row r="64" spans="1:11">
      <c r="A64" s="164"/>
      <c r="B64" s="165"/>
      <c r="D64" s="165"/>
      <c r="E64" s="166"/>
      <c r="F64" s="166"/>
      <c r="G64" s="166"/>
      <c r="H64" s="166"/>
      <c r="I64" s="166"/>
      <c r="J64" s="166"/>
      <c r="K64" s="166"/>
    </row>
    <row r="65" spans="1:11">
      <c r="A65" s="164"/>
      <c r="B65" s="165"/>
      <c r="C65" s="165"/>
      <c r="D65" s="165"/>
      <c r="E65" s="166"/>
      <c r="F65" s="166"/>
      <c r="G65" s="166"/>
      <c r="H65" s="166"/>
      <c r="I65" s="166"/>
      <c r="J65" s="166"/>
      <c r="K65" s="166"/>
    </row>
    <row r="66" spans="1:11" ht="16" thickBot="1">
      <c r="A66" s="169" t="s">
        <v>320</v>
      </c>
      <c r="B66" s="170"/>
      <c r="C66" s="170" t="s">
        <v>37</v>
      </c>
      <c r="D66" s="170"/>
      <c r="E66" s="171">
        <v>17944.5</v>
      </c>
      <c r="F66" s="171">
        <v>17417.356</v>
      </c>
      <c r="G66" s="171">
        <v>23901.878000000001</v>
      </c>
      <c r="H66" s="171">
        <v>21738.808000000001</v>
      </c>
      <c r="I66" s="171">
        <v>15930.757000000001</v>
      </c>
      <c r="J66" s="171">
        <v>32105.402999999998</v>
      </c>
      <c r="K66" s="171">
        <v>34291.237000000001</v>
      </c>
    </row>
    <row r="67" spans="1:11" ht="16" thickTop="1">
      <c r="A67" s="164"/>
      <c r="B67" s="165"/>
      <c r="C67" s="165"/>
      <c r="D67" s="165"/>
      <c r="E67" s="166"/>
      <c r="F67" s="166"/>
      <c r="G67" s="166"/>
      <c r="H67" s="166"/>
      <c r="I67" s="166"/>
      <c r="J67" s="166"/>
      <c r="K67" s="166"/>
    </row>
    <row r="68" spans="1:11">
      <c r="A68" s="178" t="s">
        <v>330</v>
      </c>
      <c r="B68" s="179"/>
      <c r="C68" s="179" t="s">
        <v>331</v>
      </c>
      <c r="D68" s="179"/>
      <c r="E68" s="180">
        <v>0</v>
      </c>
      <c r="F68" s="180">
        <v>0</v>
      </c>
      <c r="G68" s="180">
        <v>0</v>
      </c>
      <c r="H68" s="180">
        <v>0.28299999999944703</v>
      </c>
      <c r="I68" s="180">
        <v>0</v>
      </c>
      <c r="J68" s="180">
        <v>0</v>
      </c>
      <c r="K68" s="180">
        <v>0</v>
      </c>
    </row>
  </sheetData>
  <mergeCells count="4"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3" orientation="portrait" r:id="rId1"/>
  <headerFooter>
    <oddHeader>&amp;R&amp;A</oddHeader>
    <oddFooter>&amp;L&amp;F &amp;A&amp;R27-01-2023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 </vt:lpstr>
      <vt:lpstr>Annex 2 </vt:lpstr>
      <vt:lpstr>Annex 3</vt:lpstr>
      <vt:lpstr>Summary-programme &amp; spend 23_24</vt:lpstr>
      <vt:lpstr>Appendix 8a</vt:lpstr>
      <vt:lpstr>'Annex 1 '!Print_Area</vt:lpstr>
      <vt:lpstr>'Annex 2 '!Print_Area</vt:lpstr>
      <vt:lpstr>'Annex 3'!Print_Area</vt:lpstr>
      <vt:lpstr>'Appendix 8a'!Print_Area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Coe, Matthew</dc:creator>
  <cp:lastModifiedBy>Warren Nicola</cp:lastModifiedBy>
  <cp:lastPrinted>2023-11-22T07:35:42Z</cp:lastPrinted>
  <dcterms:created xsi:type="dcterms:W3CDTF">2023-07-13T13:13:00Z</dcterms:created>
  <dcterms:modified xsi:type="dcterms:W3CDTF">2023-11-22T07:35:54Z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2023-07-21T13:01:58Z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dd0174fa-0faa-419c-8a0a-8dd1b352ee29</vt:lpwstr>
  </property>
  <property fmtid="{D5CDD505-2E9C-101B-9397-08002B2CF9AE}" pid="8" name="MSIP_Label_f2acd28b-79a3-4a0f-b0ff-4b75658b1549_ContentBits">
    <vt:lpwstr>0</vt:lpwstr>
  </property>
</Properties>
</file>