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wentpolice.sharepoint.com/sites/GPA-AccountabilityandAssurance/Shared Documents/Accountability and Assurance/2026/03. March/"/>
    </mc:Choice>
  </mc:AlternateContent>
  <xr:revisionPtr revIDLastSave="4" documentId="8_{D5ED7221-1843-4884-AB41-C1E98BC12562}" xr6:coauthVersionLast="47" xr6:coauthVersionMax="47" xr10:uidLastSave="{110E96F8-A5CD-4E4C-B1A8-0EC2B69CBD21}"/>
  <bookViews>
    <workbookView xWindow="-108" yWindow="-108" windowWidth="23256" windowHeight="12456" tabRatio="874" firstSheet="2" activeTab="8" xr2:uid="{00000000-000D-0000-FFFF-FFFF00000000}"/>
  </bookViews>
  <sheets>
    <sheet name="_options" sheetId="5" state="hidden" r:id="rId1"/>
    <sheet name="_control" sheetId="2" state="hidden" r:id="rId2"/>
    <sheet name="Appendix 1a" sheetId="8" r:id="rId3"/>
    <sheet name="Appendix 1b" sheetId="9" state="hidden" r:id="rId4"/>
    <sheet name="Appendix 1c" sheetId="10" r:id="rId5"/>
    <sheet name="Appendix 2a" sheetId="13" r:id="rId6"/>
    <sheet name="Appendix 2b" sheetId="36" r:id="rId7"/>
    <sheet name="Appendix 2c" sheetId="32" r:id="rId8"/>
    <sheet name="Appendix 2d" sheetId="43" r:id="rId9"/>
    <sheet name="Appendix 2e" sheetId="41" r:id="rId10"/>
    <sheet name="Appendix 3" sheetId="17" r:id="rId11"/>
    <sheet name="Appendix 4" sheetId="16" r:id="rId12"/>
    <sheet name="Sheet1" sheetId="35" state="hidden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Aged_Debt_Report_" localSheetId="6">'[1]Aged Debt Report'!#REF!</definedName>
    <definedName name="__Aged_Debt_Report_" localSheetId="7">'[2]Aged Debt Report'!#REF!</definedName>
    <definedName name="__Aged_Debt_Report_">'[2]Aged Debt Report'!#REF!</definedName>
    <definedName name="__Aged_Debt_Report_amount" localSheetId="6">'[1]Aged Debt Report'!#REF!</definedName>
    <definedName name="__Aged_Debt_Report_amount" localSheetId="7">'[2]Aged Debt Report'!#REF!</definedName>
    <definedName name="__Aged_Debt_Report_amount">'[2]Aged Debt Report'!#REF!</definedName>
    <definedName name="__Aged_Debt_Report_apar_gr_id__1" localSheetId="6">'[1]Aged Debt Report'!#REF!</definedName>
    <definedName name="__Aged_Debt_Report_apar_gr_id__1">'[2]Aged Debt Report'!#REF!</definedName>
    <definedName name="__Aged_Debt_Report_apar_id" localSheetId="6">'[1]Aged Debt Report'!#REF!</definedName>
    <definedName name="__Aged_Debt_Report_apar_id">'[2]Aged Debt Report'!#REF!</definedName>
    <definedName name="__Aged_Debt_Report_att_1_id" localSheetId="6">'[1]Aged Debt Report'!#REF!</definedName>
    <definedName name="__Aged_Debt_Report_att_1_id">'[2]Aged Debt Report'!#REF!</definedName>
    <definedName name="__Aged_Debt_Report_att_2_id" localSheetId="6">'[1]Aged Debt Report'!#REF!</definedName>
    <definedName name="__Aged_Debt_Report_att_2_id">'[2]Aged Debt Report'!#REF!</definedName>
    <definedName name="__Aged_Debt_Report_att_3_id" localSheetId="6">'[1]Aged Debt Report'!#REF!</definedName>
    <definedName name="__Aged_Debt_Report_att_3_id">'[2]Aged Debt Report'!#REF!</definedName>
    <definedName name="__Aged_Debt_Report_att_4_id" localSheetId="6">'[1]Aged Debt Report'!#REF!</definedName>
    <definedName name="__Aged_Debt_Report_att_4_id">'[2]Aged Debt Report'!#REF!</definedName>
    <definedName name="__Aged_Debt_Report_att_5_id" localSheetId="6">'[1]Aged Debt Report'!#REF!</definedName>
    <definedName name="__Aged_Debt_Report_att_5_id">'[2]Aged Debt Report'!#REF!</definedName>
    <definedName name="__Aged_Debt_Report_att_6_id" localSheetId="6">'[1]Aged Debt Report'!#REF!</definedName>
    <definedName name="__Aged_Debt_Report_att_6_id">'[2]Aged Debt Report'!#REF!</definedName>
    <definedName name="__Aged_Debt_Report_att_7_id" localSheetId="6">'[1]Aged Debt Report'!#REF!</definedName>
    <definedName name="__Aged_Debt_Report_att_7_id">'[2]Aged Debt Report'!#REF!</definedName>
    <definedName name="__Aged_Debt_Report_client" localSheetId="6">'[1]Aged Debt Report'!#REF!</definedName>
    <definedName name="__Aged_Debt_Report_client">'[2]Aged Debt Report'!#REF!</definedName>
    <definedName name="__Aged_Debt_Report_cur_amount" localSheetId="6">'[1]Aged Debt Report'!#REF!</definedName>
    <definedName name="__Aged_Debt_Report_cur_amount">'[2]Aged Debt Report'!#REF!</definedName>
    <definedName name="__Aged_Debt_Report_description" localSheetId="6">'[1]Aged Debt Report'!#REF!</definedName>
    <definedName name="__Aged_Debt_Report_description">'[2]Aged Debt Report'!#REF!</definedName>
    <definedName name="__Aged_Debt_Report_due_date" localSheetId="6">'[1]Aged Debt Report'!#REF!</definedName>
    <definedName name="__Aged_Debt_Report_due_date">'[2]Aged Debt Report'!#REF!</definedName>
    <definedName name="__Aged_Debt_Report_ext_inv_ref" localSheetId="6">'[1]Aged Debt Report'!#REF!</definedName>
    <definedName name="__Aged_Debt_Report_ext_inv_ref">'[2]Aged Debt Report'!#REF!</definedName>
    <definedName name="__Aged_Debt_Report_f0_days_old" localSheetId="6">'[1]Aged Debt Report'!#REF!</definedName>
    <definedName name="__Aged_Debt_Report_f0_days_old">'[2]Aged Debt Report'!#REF!</definedName>
    <definedName name="__Aged_Debt_Report_pay_method" localSheetId="6">'[1]Aged Debt Report'!#REF!</definedName>
    <definedName name="__Aged_Debt_Report_pay_method">'[2]Aged Debt Report'!#REF!</definedName>
    <definedName name="__Aged_Debt_Report_pay_plan_id" localSheetId="6">'[1]Aged Debt Report'!#REF!</definedName>
    <definedName name="__Aged_Debt_Report_pay_plan_id">'[2]Aged Debt Report'!#REF!</definedName>
    <definedName name="__Aged_Debt_Report_period" localSheetId="6">'[1]Aged Debt Report'!#REF!</definedName>
    <definedName name="__Aged_Debt_Report_period">'[2]Aged Debt Report'!#REF!</definedName>
    <definedName name="__Aged_Debt_Report_rest_amount" localSheetId="6">'[1]Aged Debt Report'!#REF!</definedName>
    <definedName name="__Aged_Debt_Report_rest_amount">'[2]Aged Debt Report'!#REF!</definedName>
    <definedName name="__Aged_Debt_Report_rest_curr" localSheetId="6">'[1]Aged Debt Report'!#REF!</definedName>
    <definedName name="__Aged_Debt_Report_rest_curr">'[2]Aged Debt Report'!#REF!</definedName>
    <definedName name="__Aged_Debt_Report_sequence_no" localSheetId="6">'[1]Aged Debt Report'!#REF!</definedName>
    <definedName name="__Aged_Debt_Report_sequence_no">'[2]Aged Debt Report'!#REF!</definedName>
    <definedName name="__Aged_Debt_Report_tab" localSheetId="6">'[1]Aged Debt Report'!#REF!</definedName>
    <definedName name="__Aged_Debt_Report_tab">'[2]Aged Debt Report'!#REF!</definedName>
    <definedName name="__Aged_Debt_Report_voucher_no" localSheetId="6">'[1]Aged Debt Report'!#REF!</definedName>
    <definedName name="__Aged_Debt_Report_voucher_no">'[2]Aged Debt Report'!#REF!</definedName>
    <definedName name="__Aged_Debt_Report_voucher_type" localSheetId="6">'[1]Aged Debt Report'!#REF!</definedName>
    <definedName name="__Aged_Debt_Report_voucher_type">'[2]Aged Debt Report'!#REF!</definedName>
    <definedName name="__Aged_Debt_Report_xapar_id" localSheetId="6">'[1]Aged Debt Report'!#REF!</definedName>
    <definedName name="__Aged_Debt_Report_xapar_id">'[2]Aged Debt Report'!#REF!</definedName>
    <definedName name="__parameters_" localSheetId="6">'[1]Period Analysis'!#REF!</definedName>
    <definedName name="__parameters_">'[2]Period Analysis'!#REF!</definedName>
    <definedName name="__parameters_client" localSheetId="6">'[1]Period Analysis'!#REF!</definedName>
    <definedName name="__parameters_client">'[2]Period Analysis'!#REF!</definedName>
    <definedName name="__parameters_Company" localSheetId="6">'[1]Period Analysis'!#REF!</definedName>
    <definedName name="__parameters_Company">'[2]Period Analysis'!#REF!</definedName>
    <definedName name="__parameters_Customer_group" localSheetId="6">'[1]Period Analysis'!#REF!</definedName>
    <definedName name="__parameters_Customer_group">'[2]Period Analysis'!#REF!</definedName>
    <definedName name="__parameters_language" localSheetId="6">'[1]Period Analysis'!#REF!</definedName>
    <definedName name="__parameters_language">'[2]Period Analysis'!#REF!</definedName>
    <definedName name="__parameters_template" localSheetId="6">'[1]Period Analysis'!#REF!</definedName>
    <definedName name="__parameters_template">'[2]Period Analysis'!#REF!</definedName>
    <definedName name="__parameters_user_id" localSheetId="6">'[1]Period Analysis'!#REF!</definedName>
    <definedName name="__parameters_user_id">'[2]Period Analysis'!#REF!</definedName>
    <definedName name="_xlnm._FilterDatabase" localSheetId="12" hidden="1">Sheet1!$T$1:$W$346</definedName>
    <definedName name="Appendix1a">'Appendix 1a'!$I$11:$T$74</definedName>
    <definedName name="Appendix1b">'Appendix 1b'!$I$9:$U$71</definedName>
    <definedName name="Appendix1c">'Appendix 1c'!$I$9:$T$71</definedName>
    <definedName name="Appendix3d" localSheetId="6">#REF!</definedName>
    <definedName name="Appendix3d">#REF!</definedName>
    <definedName name="budgetbookcc" localSheetId="6">'[3]Budget Book'!$D$1:$E$215</definedName>
    <definedName name="budgetbookcc">'[4]Budget Book'!$D$1:$E$215</definedName>
    <definedName name="ccexert" localSheetId="6">[5]TB!$O$9:$Q$15</definedName>
    <definedName name="ccexert">[6]TB!$O$9:$Q$15</definedName>
    <definedName name="ccsegment" localSheetId="6">[5]TB!$AV$2:$AX$24</definedName>
    <definedName name="ccsegment">[6]TB!$AV$2:$AX$24</definedName>
    <definedName name="chart1cost" localSheetId="6">[5]TB!$BF$3:$BH$32</definedName>
    <definedName name="chart1cost">[6]TB!$BF$3:$BH$32</definedName>
    <definedName name="costcentre" localSheetId="6">[5]TB!$AA$2:$AK$466</definedName>
    <definedName name="costcentre">[6]TB!$AA$2:$AK$466</definedName>
    <definedName name="DataRange" localSheetId="5">#REF!</definedName>
    <definedName name="DataRange" localSheetId="6">#REF!</definedName>
    <definedName name="DataRange" localSheetId="8">#REF!</definedName>
    <definedName name="DataRange" localSheetId="11">#REF!</definedName>
    <definedName name="DataRange">#REF!</definedName>
    <definedName name="fgjkdfh" localSheetId="6">#REF!</definedName>
    <definedName name="fgjkdfh" localSheetId="8">#REF!</definedName>
    <definedName name="fgjkdfh">#REF!</definedName>
    <definedName name="HeaderRange" localSheetId="5">#REF!</definedName>
    <definedName name="HeaderRange" localSheetId="6">#REF!</definedName>
    <definedName name="HeaderRange" localSheetId="8">#REF!</definedName>
    <definedName name="HeaderRange" localSheetId="11">#REF!</definedName>
    <definedName name="HeaderRange">#REF!</definedName>
    <definedName name="increase" localSheetId="6">'[7]App3c Analysis'!#REF!</definedName>
    <definedName name="increase">'[8]App3c Analysis'!#REF!</definedName>
    <definedName name="_xlnm.Print_Area" localSheetId="2">'Appendix 1a'!$I$7:$S$75</definedName>
    <definedName name="_xlnm.Print_Area" localSheetId="3">'Appendix 1b'!$I$9:$R$71</definedName>
    <definedName name="_xlnm.Print_Area" localSheetId="4">'Appendix 1c'!$I$9:$P$71</definedName>
    <definedName name="_xlnm.Print_Area" localSheetId="5">'Appendix 2a'!$B$1:$S$27</definedName>
    <definedName name="_xlnm.Print_Area" localSheetId="7">'Appendix 2c'!$B$1:$M$140</definedName>
    <definedName name="_xlnm.Print_Area" localSheetId="8">'Appendix 2d'!$A$1:$J$88</definedName>
    <definedName name="_xlnm.Print_Area" localSheetId="10">'Appendix 3'!$C$1:$H$29</definedName>
    <definedName name="_xlnm.Print_Area" localSheetId="11">'Appendix 4'!$C$1:$P$50</definedName>
    <definedName name="SortRange" localSheetId="5">#REF!</definedName>
    <definedName name="SortRange" localSheetId="6">#REF!</definedName>
    <definedName name="SortRange" localSheetId="8">#REF!</definedName>
    <definedName name="SortRange" localSheetId="11">#REF!</definedName>
    <definedName name="SortRange">#REF!</definedName>
    <definedName name="Summary" localSheetId="5">#REF!</definedName>
    <definedName name="Summary" localSheetId="6">#REF!</definedName>
    <definedName name="Summary" localSheetId="8">#REF!</definedName>
    <definedName name="Summary" localSheetId="11">#REF!</definedName>
    <definedName name="Summary">#REF!</definedName>
    <definedName name="Titles" localSheetId="5">#REF!</definedName>
    <definedName name="Titles" localSheetId="6">#REF!</definedName>
    <definedName name="Titles" localSheetId="8">#REF!</definedName>
    <definedName name="Titles" localSheetId="11">#REF!</definedName>
    <definedName name="Titles">#REF!</definedName>
    <definedName name="TopSection" localSheetId="5">#REF!</definedName>
    <definedName name="TopSection" localSheetId="6">#REF!</definedName>
    <definedName name="TopSection" localSheetId="8">#REF!</definedName>
    <definedName name="TopSection" localSheetId="11">#REF!</definedName>
    <definedName name="TopSection">#REF!</definedName>
    <definedName name="typedesc" localSheetId="6">[5]TB!$AZ$2:$BA$41</definedName>
    <definedName name="typedesc">[6]TB!$AZ$2:$BA$41</definedName>
    <definedName name="yhdy" localSheetId="6">[9]Sheet1!$A$1:$I$645</definedName>
    <definedName name="yhdy" localSheetId="8">[9]Sheet1!$A$1:$I$645</definedName>
    <definedName name="yhd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2" i="8" l="1"/>
  <c r="R53" i="8"/>
  <c r="R54" i="8"/>
  <c r="R51" i="8"/>
  <c r="U44" i="8" l="1"/>
  <c r="L53" i="8"/>
  <c r="U32" i="8" l="1"/>
  <c r="B16" i="36"/>
  <c r="N13" i="36"/>
  <c r="F15" i="32"/>
  <c r="M13" i="36" l="1"/>
  <c r="F13" i="36"/>
  <c r="G13" i="36"/>
  <c r="O13" i="36"/>
  <c r="C13" i="36"/>
  <c r="D13" i="36"/>
  <c r="H13" i="36"/>
  <c r="L13" i="36"/>
  <c r="K13" i="36"/>
  <c r="J13" i="36"/>
  <c r="I13" i="36"/>
  <c r="E13" i="36"/>
  <c r="J138" i="32"/>
  <c r="I138" i="32"/>
  <c r="D138" i="32"/>
  <c r="C138" i="32"/>
  <c r="E137" i="32"/>
  <c r="E136" i="32"/>
  <c r="E135" i="32"/>
  <c r="K136" i="32"/>
  <c r="K135" i="32"/>
  <c r="E32" i="32"/>
  <c r="E15" i="32"/>
  <c r="B27" i="36" l="1"/>
  <c r="K138" i="32" l="1"/>
  <c r="K137" i="32"/>
  <c r="E138" i="32"/>
  <c r="F32" i="32" l="1"/>
  <c r="M22" i="10" l="1"/>
  <c r="M23" i="10"/>
  <c r="M24" i="10"/>
  <c r="AR53" i="8" l="1"/>
  <c r="AO53" i="8"/>
  <c r="AL53" i="8"/>
  <c r="AC53" i="8"/>
  <c r="Z53" i="8"/>
  <c r="P53" i="8"/>
  <c r="M53" i="8"/>
  <c r="M66" i="9"/>
  <c r="L66" i="9"/>
  <c r="M66" i="10"/>
  <c r="P66" i="10" s="1"/>
  <c r="AP53" i="8" s="1"/>
  <c r="L66" i="10"/>
  <c r="T66" i="10" s="1"/>
  <c r="V66" i="10" s="1"/>
  <c r="T66" i="9"/>
  <c r="AD53" i="8" l="1"/>
  <c r="AU53" i="8"/>
  <c r="U66" i="9"/>
  <c r="V53" i="8"/>
  <c r="X53" i="8" l="1"/>
  <c r="D51" i="36" l="1"/>
  <c r="P21" i="8"/>
  <c r="O21" i="9" s="1"/>
  <c r="O14" i="9" s="1"/>
  <c r="T75" i="9"/>
  <c r="M75" i="9"/>
  <c r="M22" i="9" s="1"/>
  <c r="L75" i="9"/>
  <c r="L22" i="9" s="1"/>
  <c r="M21" i="10"/>
  <c r="L21" i="10"/>
  <c r="M21" i="9"/>
  <c r="L21" i="9"/>
  <c r="M21" i="8"/>
  <c r="L21" i="8"/>
  <c r="L22" i="8"/>
  <c r="M22" i="8"/>
  <c r="P22" i="8"/>
  <c r="O22" i="9" s="1"/>
  <c r="P20" i="8"/>
  <c r="O20" i="9" s="1"/>
  <c r="AR78" i="8"/>
  <c r="AO78" i="8"/>
  <c r="AL78" i="8"/>
  <c r="AC78" i="8"/>
  <c r="Z78" i="8"/>
  <c r="P78" i="8"/>
  <c r="O75" i="9" s="1"/>
  <c r="M78" i="8"/>
  <c r="L78" i="8"/>
  <c r="AR21" i="8"/>
  <c r="AO21" i="8"/>
  <c r="AL21" i="8"/>
  <c r="AC21" i="8"/>
  <c r="Z21" i="8"/>
  <c r="AF21" i="10"/>
  <c r="Q75" i="9" l="1"/>
  <c r="AU78" i="8"/>
  <c r="U75" i="9"/>
  <c r="V78" i="8"/>
  <c r="L20" i="8"/>
  <c r="V21" i="8"/>
  <c r="X21" i="8" s="1"/>
  <c r="R78" i="8"/>
  <c r="X78" i="8" s="1"/>
  <c r="R21" i="8"/>
  <c r="M20" i="8"/>
  <c r="AU21" i="8"/>
  <c r="T21" i="9" l="1"/>
  <c r="M61" i="9" l="1"/>
  <c r="M62" i="9"/>
  <c r="M63" i="9"/>
  <c r="M64" i="9"/>
  <c r="P64" i="8"/>
  <c r="M65" i="8"/>
  <c r="M66" i="8"/>
  <c r="Y36" i="36" l="1"/>
  <c r="D24" i="32" l="1"/>
  <c r="C24" i="32"/>
  <c r="C25" i="32" l="1"/>
  <c r="W3" i="35"/>
  <c r="W4" i="35"/>
  <c r="W5" i="35"/>
  <c r="W6" i="35"/>
  <c r="W7" i="35"/>
  <c r="W8" i="35"/>
  <c r="W9" i="35"/>
  <c r="W10" i="35"/>
  <c r="W11" i="35"/>
  <c r="W12" i="35"/>
  <c r="W13" i="35"/>
  <c r="W14" i="35"/>
  <c r="W15" i="35"/>
  <c r="W16" i="35"/>
  <c r="W17" i="35"/>
  <c r="W18" i="35"/>
  <c r="W19" i="35"/>
  <c r="W20" i="35"/>
  <c r="W21" i="35"/>
  <c r="W22" i="35"/>
  <c r="W23" i="35"/>
  <c r="W24" i="35"/>
  <c r="W25" i="35"/>
  <c r="W26" i="35"/>
  <c r="W27" i="35"/>
  <c r="W28" i="35"/>
  <c r="W29" i="35"/>
  <c r="W30" i="35"/>
  <c r="W31" i="35"/>
  <c r="W32" i="35"/>
  <c r="W33" i="35"/>
  <c r="W34" i="35"/>
  <c r="W35" i="35"/>
  <c r="W36" i="35"/>
  <c r="W37" i="35"/>
  <c r="W38" i="35"/>
  <c r="W39" i="35"/>
  <c r="W40" i="35"/>
  <c r="W41" i="35"/>
  <c r="W42" i="35"/>
  <c r="W43" i="35"/>
  <c r="W44" i="35"/>
  <c r="W45" i="35"/>
  <c r="W46" i="35"/>
  <c r="W47" i="35"/>
  <c r="W48" i="35"/>
  <c r="W49" i="35"/>
  <c r="W50" i="35"/>
  <c r="W51" i="35"/>
  <c r="W52" i="35"/>
  <c r="W53" i="35"/>
  <c r="W54" i="35"/>
  <c r="W55" i="35"/>
  <c r="W56" i="35"/>
  <c r="W57" i="35"/>
  <c r="W58" i="35"/>
  <c r="W59" i="35"/>
  <c r="W60" i="35"/>
  <c r="W61" i="35"/>
  <c r="W62" i="35"/>
  <c r="W63" i="35"/>
  <c r="W64" i="35"/>
  <c r="W65" i="35"/>
  <c r="W66" i="35"/>
  <c r="W67" i="35"/>
  <c r="W68" i="35"/>
  <c r="W69" i="35"/>
  <c r="W70" i="35"/>
  <c r="W71" i="35"/>
  <c r="W72" i="35"/>
  <c r="W73" i="35"/>
  <c r="W74" i="35"/>
  <c r="W75" i="35"/>
  <c r="W76" i="35"/>
  <c r="W77" i="35"/>
  <c r="W78" i="35"/>
  <c r="W79" i="35"/>
  <c r="W80" i="35"/>
  <c r="W81" i="35"/>
  <c r="W82" i="35"/>
  <c r="W83" i="35"/>
  <c r="W84" i="35"/>
  <c r="W85" i="35"/>
  <c r="W86" i="35"/>
  <c r="W87" i="35"/>
  <c r="W88" i="35"/>
  <c r="W89" i="35"/>
  <c r="W90" i="35"/>
  <c r="W91" i="35"/>
  <c r="W92" i="35"/>
  <c r="W93" i="35"/>
  <c r="W94" i="35"/>
  <c r="W95" i="35"/>
  <c r="W96" i="35"/>
  <c r="W97" i="35"/>
  <c r="W98" i="35"/>
  <c r="W99" i="35"/>
  <c r="W100" i="35"/>
  <c r="W101" i="35"/>
  <c r="W102" i="35"/>
  <c r="W103" i="35"/>
  <c r="W104" i="35"/>
  <c r="W105" i="35"/>
  <c r="W106" i="35"/>
  <c r="W107" i="35"/>
  <c r="W108" i="35"/>
  <c r="W109" i="35"/>
  <c r="W110" i="35"/>
  <c r="W111" i="35"/>
  <c r="W112" i="35"/>
  <c r="W113" i="35"/>
  <c r="W114" i="35"/>
  <c r="W115" i="35"/>
  <c r="W116" i="35"/>
  <c r="W117" i="35"/>
  <c r="W118" i="35"/>
  <c r="W119" i="35"/>
  <c r="W120" i="35"/>
  <c r="W121" i="35"/>
  <c r="W122" i="35"/>
  <c r="W123" i="35"/>
  <c r="W124" i="35"/>
  <c r="W125" i="35"/>
  <c r="W126" i="35"/>
  <c r="W127" i="35"/>
  <c r="W128" i="35"/>
  <c r="W129" i="35"/>
  <c r="W130" i="35"/>
  <c r="W131" i="35"/>
  <c r="W132" i="35"/>
  <c r="W133" i="35"/>
  <c r="W134" i="35"/>
  <c r="W135" i="35"/>
  <c r="W136" i="35"/>
  <c r="W137" i="35"/>
  <c r="W138" i="35"/>
  <c r="W139" i="35"/>
  <c r="W140" i="35"/>
  <c r="W141" i="35"/>
  <c r="W142" i="35"/>
  <c r="W143" i="35"/>
  <c r="W144" i="35"/>
  <c r="W145" i="35"/>
  <c r="W146" i="35"/>
  <c r="W147" i="35"/>
  <c r="W148" i="35"/>
  <c r="W149" i="35"/>
  <c r="W150" i="35"/>
  <c r="W151" i="35"/>
  <c r="W152" i="35"/>
  <c r="W153" i="35"/>
  <c r="W154" i="35"/>
  <c r="W155" i="35"/>
  <c r="W156" i="35"/>
  <c r="W157" i="35"/>
  <c r="W158" i="35"/>
  <c r="W159" i="35"/>
  <c r="W160" i="35"/>
  <c r="W161" i="35"/>
  <c r="W162" i="35"/>
  <c r="W163" i="35"/>
  <c r="W164" i="35"/>
  <c r="W165" i="35"/>
  <c r="W166" i="35"/>
  <c r="W167" i="35"/>
  <c r="W168" i="35"/>
  <c r="W169" i="35"/>
  <c r="W170" i="35"/>
  <c r="W171" i="35"/>
  <c r="W172" i="35"/>
  <c r="W173" i="35"/>
  <c r="W174" i="35"/>
  <c r="W175" i="35"/>
  <c r="W176" i="35"/>
  <c r="W177" i="35"/>
  <c r="W178" i="35"/>
  <c r="W179" i="35"/>
  <c r="W180" i="35"/>
  <c r="W181" i="35"/>
  <c r="W182" i="35"/>
  <c r="W183" i="35"/>
  <c r="W184" i="35"/>
  <c r="W185" i="35"/>
  <c r="W186" i="35"/>
  <c r="W187" i="35"/>
  <c r="W188" i="35"/>
  <c r="W189" i="35"/>
  <c r="W190" i="35"/>
  <c r="W191" i="35"/>
  <c r="W192" i="35"/>
  <c r="W193" i="35"/>
  <c r="W194" i="35"/>
  <c r="W195" i="35"/>
  <c r="W196" i="35"/>
  <c r="W197" i="35"/>
  <c r="W198" i="35"/>
  <c r="W199" i="35"/>
  <c r="W200" i="35"/>
  <c r="W201" i="35"/>
  <c r="W202" i="35"/>
  <c r="W203" i="35"/>
  <c r="W204" i="35"/>
  <c r="W205" i="35"/>
  <c r="W206" i="35"/>
  <c r="W207" i="35"/>
  <c r="W208" i="35"/>
  <c r="W209" i="35"/>
  <c r="W210" i="35"/>
  <c r="W211" i="35"/>
  <c r="W212" i="35"/>
  <c r="W213" i="35"/>
  <c r="W214" i="35"/>
  <c r="W215" i="35"/>
  <c r="W216" i="35"/>
  <c r="W217" i="35"/>
  <c r="W218" i="35"/>
  <c r="W219" i="35"/>
  <c r="W220" i="35"/>
  <c r="W221" i="35"/>
  <c r="W222" i="35"/>
  <c r="W223" i="35"/>
  <c r="W224" i="35"/>
  <c r="W225" i="35"/>
  <c r="W226" i="35"/>
  <c r="W227" i="35"/>
  <c r="W228" i="35"/>
  <c r="W229" i="35"/>
  <c r="W230" i="35"/>
  <c r="W231" i="35"/>
  <c r="W232" i="35"/>
  <c r="W233" i="35"/>
  <c r="W234" i="35"/>
  <c r="W235" i="35"/>
  <c r="W236" i="35"/>
  <c r="W237" i="35"/>
  <c r="W238" i="35"/>
  <c r="W239" i="35"/>
  <c r="W240" i="35"/>
  <c r="W241" i="35"/>
  <c r="W242" i="35"/>
  <c r="W243" i="35"/>
  <c r="W244" i="35"/>
  <c r="W245" i="35"/>
  <c r="W246" i="35"/>
  <c r="W247" i="35"/>
  <c r="W248" i="35"/>
  <c r="W249" i="35"/>
  <c r="W250" i="35"/>
  <c r="W251" i="35"/>
  <c r="W252" i="35"/>
  <c r="W253" i="35"/>
  <c r="W254" i="35"/>
  <c r="W255" i="35"/>
  <c r="W256" i="35"/>
  <c r="W257" i="35"/>
  <c r="W258" i="35"/>
  <c r="W259" i="35"/>
  <c r="W260" i="35"/>
  <c r="W261" i="35"/>
  <c r="W262" i="35"/>
  <c r="W263" i="35"/>
  <c r="W264" i="35"/>
  <c r="W265" i="35"/>
  <c r="W266" i="35"/>
  <c r="W267" i="35"/>
  <c r="W268" i="35"/>
  <c r="W269" i="35"/>
  <c r="W270" i="35"/>
  <c r="W271" i="35"/>
  <c r="W272" i="35"/>
  <c r="W273" i="35"/>
  <c r="W274" i="35"/>
  <c r="W275" i="35"/>
  <c r="W276" i="35"/>
  <c r="W277" i="35"/>
  <c r="W278" i="35"/>
  <c r="W279" i="35"/>
  <c r="W280" i="35"/>
  <c r="W281" i="35"/>
  <c r="W282" i="35"/>
  <c r="W283" i="35"/>
  <c r="W284" i="35"/>
  <c r="W285" i="35"/>
  <c r="W286" i="35"/>
  <c r="W287" i="35"/>
  <c r="W288" i="35"/>
  <c r="W289" i="35"/>
  <c r="W290" i="35"/>
  <c r="W291" i="35"/>
  <c r="W292" i="35"/>
  <c r="W293" i="35"/>
  <c r="W294" i="35"/>
  <c r="W295" i="35"/>
  <c r="W296" i="35"/>
  <c r="W297" i="35"/>
  <c r="W298" i="35"/>
  <c r="W299" i="35"/>
  <c r="W300" i="35"/>
  <c r="W301" i="35"/>
  <c r="W302" i="35"/>
  <c r="W303" i="35"/>
  <c r="W304" i="35"/>
  <c r="W305" i="35"/>
  <c r="W306" i="35"/>
  <c r="W307" i="35"/>
  <c r="W308" i="35"/>
  <c r="W309" i="35"/>
  <c r="W310" i="35"/>
  <c r="W311" i="35"/>
  <c r="W312" i="35"/>
  <c r="W313" i="35"/>
  <c r="W314" i="35"/>
  <c r="W315" i="35"/>
  <c r="W316" i="35"/>
  <c r="W317" i="35"/>
  <c r="W318" i="35"/>
  <c r="W319" i="35"/>
  <c r="W320" i="35"/>
  <c r="W321" i="35"/>
  <c r="W322" i="35"/>
  <c r="W323" i="35"/>
  <c r="W324" i="35"/>
  <c r="W325" i="35"/>
  <c r="W326" i="35"/>
  <c r="W327" i="35"/>
  <c r="W328" i="35"/>
  <c r="W329" i="35"/>
  <c r="W330" i="35"/>
  <c r="W331" i="35"/>
  <c r="W332" i="35"/>
  <c r="W333" i="35"/>
  <c r="W334" i="35"/>
  <c r="W335" i="35"/>
  <c r="W336" i="35"/>
  <c r="W337" i="35"/>
  <c r="W338" i="35"/>
  <c r="W339" i="35"/>
  <c r="W340" i="35"/>
  <c r="W341" i="35"/>
  <c r="W342" i="35"/>
  <c r="W343" i="35"/>
  <c r="W344" i="35"/>
  <c r="W345" i="35"/>
  <c r="W346" i="35"/>
  <c r="W2" i="35"/>
  <c r="U3" i="35"/>
  <c r="U4" i="35"/>
  <c r="U5" i="35"/>
  <c r="U6" i="35"/>
  <c r="U7" i="35"/>
  <c r="U8" i="35"/>
  <c r="U9" i="35"/>
  <c r="U10" i="35"/>
  <c r="U11" i="35"/>
  <c r="U12" i="35"/>
  <c r="U13" i="35"/>
  <c r="U14" i="35"/>
  <c r="U15" i="35"/>
  <c r="U16" i="35"/>
  <c r="U17" i="35"/>
  <c r="U18" i="35"/>
  <c r="U19" i="35"/>
  <c r="U20" i="35"/>
  <c r="U21" i="35"/>
  <c r="U22" i="35"/>
  <c r="U23" i="35"/>
  <c r="U24" i="35"/>
  <c r="U25" i="35"/>
  <c r="U26" i="35"/>
  <c r="U27" i="35"/>
  <c r="U28" i="35"/>
  <c r="U29" i="35"/>
  <c r="U30" i="35"/>
  <c r="U31" i="35"/>
  <c r="U32" i="35"/>
  <c r="U33" i="35"/>
  <c r="U34" i="35"/>
  <c r="U35" i="35"/>
  <c r="U36" i="35"/>
  <c r="U37" i="35"/>
  <c r="U38" i="35"/>
  <c r="U39" i="35"/>
  <c r="U40" i="35"/>
  <c r="U41" i="35"/>
  <c r="U42" i="35"/>
  <c r="U43" i="35"/>
  <c r="U44" i="35"/>
  <c r="U45" i="35"/>
  <c r="U46" i="35"/>
  <c r="U47" i="35"/>
  <c r="U48" i="35"/>
  <c r="U49" i="35"/>
  <c r="U50" i="35"/>
  <c r="U51" i="35"/>
  <c r="U52" i="35"/>
  <c r="U53" i="35"/>
  <c r="U54" i="35"/>
  <c r="U55" i="35"/>
  <c r="U56" i="35"/>
  <c r="U57" i="35"/>
  <c r="U58" i="35"/>
  <c r="U59" i="35"/>
  <c r="U60" i="35"/>
  <c r="U61" i="35"/>
  <c r="U62" i="35"/>
  <c r="U63" i="35"/>
  <c r="U64" i="35"/>
  <c r="U65" i="35"/>
  <c r="U66" i="35"/>
  <c r="U67" i="35"/>
  <c r="U68" i="35"/>
  <c r="U69" i="35"/>
  <c r="U70" i="35"/>
  <c r="U71" i="35"/>
  <c r="U72" i="35"/>
  <c r="U73" i="35"/>
  <c r="U74" i="35"/>
  <c r="U75" i="35"/>
  <c r="U76" i="35"/>
  <c r="U77" i="35"/>
  <c r="U78" i="35"/>
  <c r="U79" i="35"/>
  <c r="U80" i="35"/>
  <c r="U81" i="35"/>
  <c r="U82" i="35"/>
  <c r="U83" i="35"/>
  <c r="U84" i="35"/>
  <c r="U85" i="35"/>
  <c r="U86" i="35"/>
  <c r="U87" i="35"/>
  <c r="U88" i="35"/>
  <c r="U89" i="35"/>
  <c r="U90" i="35"/>
  <c r="U91" i="35"/>
  <c r="U92" i="35"/>
  <c r="U93" i="35"/>
  <c r="U94" i="35"/>
  <c r="U95" i="35"/>
  <c r="U96" i="35"/>
  <c r="U97" i="35"/>
  <c r="U98" i="35"/>
  <c r="U99" i="35"/>
  <c r="U100" i="35"/>
  <c r="U101" i="35"/>
  <c r="U102" i="35"/>
  <c r="U103" i="35"/>
  <c r="U104" i="35"/>
  <c r="U105" i="35"/>
  <c r="U106" i="35"/>
  <c r="U107" i="35"/>
  <c r="U108" i="35"/>
  <c r="U109" i="35"/>
  <c r="U110" i="35"/>
  <c r="U111" i="35"/>
  <c r="U112" i="35"/>
  <c r="U113" i="35"/>
  <c r="U114" i="35"/>
  <c r="U115" i="35"/>
  <c r="U116" i="35"/>
  <c r="U117" i="35"/>
  <c r="U118" i="35"/>
  <c r="U119" i="35"/>
  <c r="U120" i="35"/>
  <c r="U121" i="35"/>
  <c r="U2" i="35"/>
  <c r="C290" i="35"/>
  <c r="C298" i="35"/>
  <c r="C328" i="35"/>
  <c r="C345" i="35"/>
  <c r="C347" i="35"/>
  <c r="E297" i="35"/>
  <c r="E305" i="35"/>
  <c r="E335" i="35"/>
  <c r="E352" i="35"/>
  <c r="E354" i="35"/>
  <c r="M28" i="9" l="1"/>
  <c r="L28" i="9"/>
  <c r="M28" i="8"/>
  <c r="L28" i="8"/>
  <c r="I24" i="32" l="1"/>
  <c r="J24" i="32"/>
  <c r="K24" i="32"/>
  <c r="L24" i="32"/>
  <c r="M24" i="32"/>
  <c r="H24" i="32"/>
  <c r="AF22" i="10" l="1"/>
  <c r="AF20" i="10"/>
  <c r="M75" i="10"/>
  <c r="L75" i="10"/>
  <c r="U21" i="9"/>
  <c r="T21" i="10" l="1"/>
  <c r="V21" i="10" s="1"/>
  <c r="L22" i="10"/>
  <c r="P21" i="10"/>
  <c r="M20" i="10"/>
  <c r="AF21" i="9"/>
  <c r="Q21" i="9"/>
  <c r="T75" i="10"/>
  <c r="V75" i="10" s="1"/>
  <c r="L20" i="10"/>
  <c r="P75" i="10"/>
  <c r="L20" i="9"/>
  <c r="M20" i="9"/>
  <c r="AP78" i="8" l="1"/>
  <c r="AD78" i="8"/>
  <c r="AP21" i="8"/>
  <c r="AD21" i="8"/>
  <c r="AS78" i="8"/>
  <c r="AA78" i="8"/>
  <c r="AS21" i="8"/>
  <c r="AA21" i="8"/>
  <c r="M63" i="8"/>
  <c r="AV78" i="8" l="1"/>
  <c r="AV21" i="8"/>
  <c r="L63" i="8"/>
  <c r="P63" i="8"/>
  <c r="O60" i="9" s="1"/>
  <c r="Z63" i="8"/>
  <c r="AC63" i="8"/>
  <c r="AL63" i="8"/>
  <c r="AO63" i="8"/>
  <c r="AR63" i="8"/>
  <c r="R63" i="8" l="1"/>
  <c r="X63" i="8" s="1"/>
  <c r="AU63" i="8"/>
  <c r="M60" i="10"/>
  <c r="P60" i="10" s="1"/>
  <c r="M60" i="9"/>
  <c r="M64" i="8"/>
  <c r="M67" i="8"/>
  <c r="M68" i="8"/>
  <c r="M54" i="8"/>
  <c r="M44" i="8"/>
  <c r="AR54" i="8"/>
  <c r="AO54" i="8"/>
  <c r="AR68" i="8"/>
  <c r="AO68" i="8"/>
  <c r="AR67" i="8"/>
  <c r="AO67" i="8"/>
  <c r="AR66" i="8"/>
  <c r="AO66" i="8"/>
  <c r="AR65" i="8"/>
  <c r="AO65" i="8"/>
  <c r="AR64" i="8"/>
  <c r="AO64" i="8"/>
  <c r="AR52" i="8"/>
  <c r="AO52" i="8"/>
  <c r="AR51" i="8"/>
  <c r="AO51" i="8"/>
  <c r="AR44" i="8"/>
  <c r="AO44" i="8"/>
  <c r="AR43" i="8"/>
  <c r="AO43" i="8"/>
  <c r="AR38" i="8"/>
  <c r="AO38" i="8"/>
  <c r="AR37" i="8"/>
  <c r="AO37" i="8"/>
  <c r="AR32" i="8"/>
  <c r="AR31" i="8"/>
  <c r="AR30" i="8"/>
  <c r="AR29" i="8"/>
  <c r="AR28" i="8"/>
  <c r="AR27" i="8"/>
  <c r="AR26" i="8"/>
  <c r="AR25" i="8"/>
  <c r="AR24" i="8"/>
  <c r="AR23" i="8"/>
  <c r="AR22" i="8"/>
  <c r="AO32" i="8"/>
  <c r="AO31" i="8"/>
  <c r="AO30" i="8"/>
  <c r="AO29" i="8"/>
  <c r="AO28" i="8"/>
  <c r="AO27" i="8"/>
  <c r="AO26" i="8"/>
  <c r="AO25" i="8"/>
  <c r="AO24" i="8"/>
  <c r="AO23" i="8"/>
  <c r="AO22" i="8"/>
  <c r="AR20" i="8"/>
  <c r="AO20" i="8"/>
  <c r="AP76" i="8"/>
  <c r="AO76" i="8"/>
  <c r="AS76" i="8"/>
  <c r="AR76" i="8"/>
  <c r="AC54" i="8"/>
  <c r="Z54" i="8"/>
  <c r="AC68" i="8"/>
  <c r="Z68" i="8"/>
  <c r="AC67" i="8"/>
  <c r="Z67" i="8"/>
  <c r="AC66" i="8"/>
  <c r="Z66" i="8"/>
  <c r="AC65" i="8"/>
  <c r="Z65" i="8"/>
  <c r="AC64" i="8"/>
  <c r="Z64" i="8"/>
  <c r="AC52" i="8"/>
  <c r="Z52" i="8"/>
  <c r="AC51" i="8"/>
  <c r="Z51" i="8"/>
  <c r="AC44" i="8"/>
  <c r="Z44" i="8"/>
  <c r="AC43" i="8"/>
  <c r="Z43" i="8"/>
  <c r="AC38" i="8"/>
  <c r="Z38" i="8"/>
  <c r="AC37" i="8"/>
  <c r="Z37" i="8"/>
  <c r="Z22" i="8"/>
  <c r="AC22" i="8"/>
  <c r="Z23" i="8"/>
  <c r="AC23" i="8"/>
  <c r="Z24" i="8"/>
  <c r="AC24" i="8"/>
  <c r="Z25" i="8"/>
  <c r="AC25" i="8"/>
  <c r="Z26" i="8"/>
  <c r="AC26" i="8"/>
  <c r="Z27" i="8"/>
  <c r="AC27" i="8"/>
  <c r="Z28" i="8"/>
  <c r="AC28" i="8"/>
  <c r="Z29" i="8"/>
  <c r="AC29" i="8"/>
  <c r="Z30" i="8"/>
  <c r="AC30" i="8"/>
  <c r="Z31" i="8"/>
  <c r="AC31" i="8"/>
  <c r="Z32" i="8"/>
  <c r="AC32" i="8"/>
  <c r="AC20" i="8"/>
  <c r="Z20" i="8"/>
  <c r="AL54" i="8"/>
  <c r="AL68" i="8"/>
  <c r="AL67" i="8"/>
  <c r="AL64" i="8"/>
  <c r="AL52" i="8"/>
  <c r="AL51" i="8"/>
  <c r="AL43" i="8"/>
  <c r="AL38" i="8"/>
  <c r="AL37" i="8"/>
  <c r="AL32" i="8"/>
  <c r="AL31" i="8"/>
  <c r="AL30" i="8"/>
  <c r="AL29" i="8"/>
  <c r="AL28" i="8"/>
  <c r="AL27" i="8"/>
  <c r="AL26" i="8"/>
  <c r="AL25" i="8"/>
  <c r="AL24" i="8"/>
  <c r="AL23" i="8"/>
  <c r="AL22" i="8"/>
  <c r="AL20" i="8"/>
  <c r="T65" i="9"/>
  <c r="T64" i="9"/>
  <c r="T38" i="9"/>
  <c r="T31" i="9"/>
  <c r="AL44" i="8"/>
  <c r="AL66" i="8"/>
  <c r="AL65" i="8"/>
  <c r="P52" i="8"/>
  <c r="P51" i="8"/>
  <c r="T34" i="8"/>
  <c r="W34" i="8"/>
  <c r="W40" i="8"/>
  <c r="T40" i="8"/>
  <c r="W46" i="8"/>
  <c r="T46" i="8"/>
  <c r="T57" i="8"/>
  <c r="W57" i="8"/>
  <c r="W72" i="8"/>
  <c r="T72" i="8"/>
  <c r="Y72" i="8"/>
  <c r="L52" i="8"/>
  <c r="P54" i="8"/>
  <c r="O67" i="9" s="1"/>
  <c r="P68" i="8"/>
  <c r="P67" i="8"/>
  <c r="O64" i="9" s="1"/>
  <c r="P66" i="8"/>
  <c r="O63" i="9" s="1"/>
  <c r="P65" i="8"/>
  <c r="O61" i="9"/>
  <c r="P44" i="8"/>
  <c r="P43" i="8"/>
  <c r="O43" i="9" s="1"/>
  <c r="P38" i="8"/>
  <c r="P23" i="8"/>
  <c r="P24" i="8"/>
  <c r="O24" i="9" s="1"/>
  <c r="P25" i="8"/>
  <c r="O25" i="9" s="1"/>
  <c r="P26" i="8"/>
  <c r="O26" i="9" s="1"/>
  <c r="P27" i="8"/>
  <c r="O27" i="9" s="1"/>
  <c r="P28" i="8"/>
  <c r="O28" i="9" s="1"/>
  <c r="P29" i="8"/>
  <c r="P30" i="8"/>
  <c r="O30" i="9" s="1"/>
  <c r="P31" i="8"/>
  <c r="O31" i="9" s="1"/>
  <c r="P32" i="8"/>
  <c r="O32" i="9" s="1"/>
  <c r="O37" i="9"/>
  <c r="R69" i="10"/>
  <c r="R54" i="10"/>
  <c r="R46" i="10"/>
  <c r="R40" i="10"/>
  <c r="R34" i="10"/>
  <c r="S69" i="9"/>
  <c r="S54" i="9"/>
  <c r="S46" i="9"/>
  <c r="S40" i="9"/>
  <c r="S34" i="9"/>
  <c r="M67" i="10"/>
  <c r="P67" i="10" s="1"/>
  <c r="M65" i="10"/>
  <c r="P65" i="10" s="1"/>
  <c r="M64" i="10"/>
  <c r="P64" i="10" s="1"/>
  <c r="M62" i="10"/>
  <c r="P62" i="10" s="1"/>
  <c r="AD65" i="8" s="1"/>
  <c r="M61" i="10"/>
  <c r="P61" i="10" s="1"/>
  <c r="M52" i="10"/>
  <c r="P52" i="10" s="1"/>
  <c r="AD52" i="8" s="1"/>
  <c r="M51" i="10"/>
  <c r="P51" i="10" s="1"/>
  <c r="AD51" i="8" s="1"/>
  <c r="M44" i="10"/>
  <c r="P44" i="10" s="1"/>
  <c r="AP44" i="8" s="1"/>
  <c r="M43" i="10"/>
  <c r="P43" i="10" s="1"/>
  <c r="M38" i="10"/>
  <c r="P38" i="10" s="1"/>
  <c r="AD38" i="8" s="1"/>
  <c r="M37" i="10"/>
  <c r="M32" i="10"/>
  <c r="P32" i="10" s="1"/>
  <c r="M31" i="10"/>
  <c r="P31" i="10" s="1"/>
  <c r="AD31" i="8" s="1"/>
  <c r="M30" i="10"/>
  <c r="P30" i="10" s="1"/>
  <c r="M29" i="10"/>
  <c r="P29" i="10" s="1"/>
  <c r="AD29" i="8" s="1"/>
  <c r="M28" i="10"/>
  <c r="P28" i="10" s="1"/>
  <c r="AD28" i="8" s="1"/>
  <c r="M27" i="10"/>
  <c r="P27" i="10" s="1"/>
  <c r="M26" i="10"/>
  <c r="P26" i="10" s="1"/>
  <c r="AD26" i="8" s="1"/>
  <c r="M25" i="10"/>
  <c r="P25" i="10" s="1"/>
  <c r="AD25" i="8" s="1"/>
  <c r="P24" i="10"/>
  <c r="P23" i="10"/>
  <c r="AP23" i="8" s="1"/>
  <c r="P20" i="10"/>
  <c r="M67" i="9"/>
  <c r="M65" i="9"/>
  <c r="M52" i="9"/>
  <c r="M51" i="9"/>
  <c r="M44" i="9"/>
  <c r="M43" i="9"/>
  <c r="M38" i="9"/>
  <c r="M37" i="9"/>
  <c r="M32" i="9"/>
  <c r="M31" i="9"/>
  <c r="M30" i="9"/>
  <c r="M29" i="9"/>
  <c r="M27" i="9"/>
  <c r="M26" i="9"/>
  <c r="M25" i="9"/>
  <c r="M24" i="9"/>
  <c r="M23" i="9"/>
  <c r="M52" i="8"/>
  <c r="M51" i="8"/>
  <c r="M43" i="8"/>
  <c r="M38" i="8"/>
  <c r="M37" i="8"/>
  <c r="M23" i="8"/>
  <c r="M24" i="8"/>
  <c r="M25" i="8"/>
  <c r="M26" i="8"/>
  <c r="M27" i="8"/>
  <c r="M29" i="8"/>
  <c r="M30" i="8"/>
  <c r="M31" i="8"/>
  <c r="M32" i="8"/>
  <c r="AD69" i="10"/>
  <c r="AC69" i="10"/>
  <c r="AB69" i="10"/>
  <c r="AA69" i="10"/>
  <c r="Z69" i="10"/>
  <c r="Y69" i="10"/>
  <c r="W69" i="10"/>
  <c r="L67" i="10"/>
  <c r="T67" i="10" s="1"/>
  <c r="V67" i="10" s="1"/>
  <c r="L65" i="10"/>
  <c r="T65" i="10" s="1"/>
  <c r="V65" i="10" s="1"/>
  <c r="L64" i="10"/>
  <c r="T64" i="10" s="1"/>
  <c r="V64" i="10" s="1"/>
  <c r="L62" i="10"/>
  <c r="T62" i="10" s="1"/>
  <c r="V62" i="10" s="1"/>
  <c r="L61" i="10"/>
  <c r="T61" i="10" s="1"/>
  <c r="V61" i="10" s="1"/>
  <c r="L60" i="10"/>
  <c r="T60" i="10" s="1"/>
  <c r="AD54" i="10"/>
  <c r="AC54" i="10"/>
  <c r="AB54" i="10"/>
  <c r="AA54" i="10"/>
  <c r="Z54" i="10"/>
  <c r="Y54" i="10"/>
  <c r="S54" i="10"/>
  <c r="N54" i="10"/>
  <c r="L52" i="10"/>
  <c r="T52" i="10" s="1"/>
  <c r="V52" i="10" s="1"/>
  <c r="L51" i="10"/>
  <c r="T51" i="10" s="1"/>
  <c r="V51" i="10" s="1"/>
  <c r="AD46" i="10"/>
  <c r="AC46" i="10"/>
  <c r="AB46" i="10"/>
  <c r="AA46" i="10"/>
  <c r="Z46" i="10"/>
  <c r="Y46" i="10"/>
  <c r="N46" i="10"/>
  <c r="L44" i="10"/>
  <c r="L43" i="10"/>
  <c r="T43" i="10" s="1"/>
  <c r="AD40" i="10"/>
  <c r="AC40" i="10"/>
  <c r="AB40" i="10"/>
  <c r="AA40" i="10"/>
  <c r="Z40" i="10"/>
  <c r="Y40" i="10"/>
  <c r="S40" i="10"/>
  <c r="N40" i="10"/>
  <c r="L38" i="10"/>
  <c r="T38" i="10" s="1"/>
  <c r="V38" i="10" s="1"/>
  <c r="L37" i="10"/>
  <c r="T37" i="10" s="1"/>
  <c r="AD34" i="10"/>
  <c r="AC34" i="10"/>
  <c r="AB34" i="10"/>
  <c r="AA34" i="10"/>
  <c r="Z34" i="10"/>
  <c r="Y34" i="10"/>
  <c r="N34" i="10"/>
  <c r="L32" i="10"/>
  <c r="T32" i="10" s="1"/>
  <c r="V32" i="10" s="1"/>
  <c r="L31" i="10"/>
  <c r="T31" i="10" s="1"/>
  <c r="V31" i="10" s="1"/>
  <c r="L30" i="10"/>
  <c r="T30" i="10" s="1"/>
  <c r="V30" i="10" s="1"/>
  <c r="L29" i="10"/>
  <c r="T29" i="10" s="1"/>
  <c r="V29" i="10" s="1"/>
  <c r="L28" i="10"/>
  <c r="L27" i="10"/>
  <c r="L26" i="10"/>
  <c r="L25" i="10"/>
  <c r="T25" i="10" s="1"/>
  <c r="V25" i="10" s="1"/>
  <c r="L24" i="10"/>
  <c r="T24" i="10" s="1"/>
  <c r="V24" i="10" s="1"/>
  <c r="L23" i="10"/>
  <c r="T23" i="10" s="1"/>
  <c r="V23" i="10" s="1"/>
  <c r="T22" i="10"/>
  <c r="V22" i="10" s="1"/>
  <c r="T20" i="10"/>
  <c r="N69" i="10"/>
  <c r="AC69" i="9"/>
  <c r="AB69" i="9"/>
  <c r="AA69" i="9"/>
  <c r="Z69" i="9"/>
  <c r="Y69" i="9"/>
  <c r="X69" i="9"/>
  <c r="V69" i="9"/>
  <c r="P69" i="9"/>
  <c r="N69" i="9"/>
  <c r="L67" i="9"/>
  <c r="L65" i="9"/>
  <c r="L64" i="9"/>
  <c r="L62" i="9"/>
  <c r="L61" i="9"/>
  <c r="L60" i="9"/>
  <c r="AC54" i="9"/>
  <c r="AB54" i="9"/>
  <c r="AA54" i="9"/>
  <c r="Z54" i="9"/>
  <c r="Y54" i="9"/>
  <c r="X54" i="9"/>
  <c r="P54" i="9"/>
  <c r="N54" i="9"/>
  <c r="L52" i="9"/>
  <c r="L51" i="9"/>
  <c r="AC46" i="9"/>
  <c r="AB46" i="9"/>
  <c r="AA46" i="9"/>
  <c r="Z46" i="9"/>
  <c r="Y46" i="9"/>
  <c r="X46" i="9"/>
  <c r="P46" i="9"/>
  <c r="N46" i="9"/>
  <c r="L44" i="9"/>
  <c r="L43" i="9"/>
  <c r="AC40" i="9"/>
  <c r="AB40" i="9"/>
  <c r="AA40" i="9"/>
  <c r="Z40" i="9"/>
  <c r="Y40" i="9"/>
  <c r="X40" i="9"/>
  <c r="P40" i="9"/>
  <c r="N40" i="9"/>
  <c r="L38" i="9"/>
  <c r="L37" i="9"/>
  <c r="AC34" i="9"/>
  <c r="AB34" i="9"/>
  <c r="AA34" i="9"/>
  <c r="Z34" i="9"/>
  <c r="Y34" i="9"/>
  <c r="X34" i="9"/>
  <c r="P34" i="9"/>
  <c r="N34" i="9"/>
  <c r="L32" i="9"/>
  <c r="L31" i="9"/>
  <c r="L30" i="9"/>
  <c r="L29" i="9"/>
  <c r="L27" i="9"/>
  <c r="L26" i="9"/>
  <c r="L25" i="9"/>
  <c r="L24" i="9"/>
  <c r="L23" i="9"/>
  <c r="L68" i="8"/>
  <c r="L67" i="8"/>
  <c r="L66" i="8"/>
  <c r="L65" i="8"/>
  <c r="L64" i="8"/>
  <c r="AK72" i="8"/>
  <c r="AJ72" i="8"/>
  <c r="AI72" i="8"/>
  <c r="AH72" i="8"/>
  <c r="AG72" i="8"/>
  <c r="AF72" i="8"/>
  <c r="Q72" i="8"/>
  <c r="N72" i="8"/>
  <c r="AK57" i="8"/>
  <c r="AJ57" i="8"/>
  <c r="AI57" i="8"/>
  <c r="AH57" i="8"/>
  <c r="AG57" i="8"/>
  <c r="AF57" i="8"/>
  <c r="Q57" i="8"/>
  <c r="N57" i="8"/>
  <c r="AK46" i="8"/>
  <c r="AJ46" i="8"/>
  <c r="AI46" i="8"/>
  <c r="AH46" i="8"/>
  <c r="AG46" i="8"/>
  <c r="AF46" i="8"/>
  <c r="N46" i="8"/>
  <c r="Q46" i="8"/>
  <c r="L44" i="8"/>
  <c r="L43" i="8"/>
  <c r="L38" i="8"/>
  <c r="L37" i="8"/>
  <c r="AK40" i="8"/>
  <c r="AJ40" i="8"/>
  <c r="AI40" i="8"/>
  <c r="AH40" i="8"/>
  <c r="AG40" i="8"/>
  <c r="AF40" i="8"/>
  <c r="Q40" i="8"/>
  <c r="N40" i="8"/>
  <c r="AK34" i="8"/>
  <c r="AJ34" i="8"/>
  <c r="AI34" i="8"/>
  <c r="AH34" i="8"/>
  <c r="AG34" i="8"/>
  <c r="AF34" i="8"/>
  <c r="Q34" i="8"/>
  <c r="N34" i="8"/>
  <c r="L30" i="8"/>
  <c r="U30" i="8" s="1"/>
  <c r="L31" i="8"/>
  <c r="L32" i="8"/>
  <c r="L23" i="8"/>
  <c r="L24" i="8"/>
  <c r="L25" i="8"/>
  <c r="L26" i="8"/>
  <c r="L27" i="8"/>
  <c r="L29" i="8"/>
  <c r="U29" i="8" s="1"/>
  <c r="L51" i="8"/>
  <c r="O65" i="9" l="1"/>
  <c r="Q65" i="9" s="1"/>
  <c r="O66" i="9"/>
  <c r="Q66" i="9" s="1"/>
  <c r="R65" i="8"/>
  <c r="V29" i="8"/>
  <c r="X29" i="8" s="1"/>
  <c r="R37" i="8"/>
  <c r="X37" i="8" s="1"/>
  <c r="AF22" i="9"/>
  <c r="AF20" i="9"/>
  <c r="T60" i="9"/>
  <c r="AD67" i="8"/>
  <c r="AD68" i="8"/>
  <c r="T30" i="9"/>
  <c r="U30" i="9" s="1"/>
  <c r="AP31" i="8"/>
  <c r="AD44" i="8"/>
  <c r="L46" i="9"/>
  <c r="AP68" i="8"/>
  <c r="AP64" i="8"/>
  <c r="AD63" i="8"/>
  <c r="AP63" i="8"/>
  <c r="X54" i="8"/>
  <c r="X52" i="8"/>
  <c r="Z46" i="8"/>
  <c r="V31" i="8"/>
  <c r="X31" i="8" s="1"/>
  <c r="V68" i="8"/>
  <c r="U64" i="9"/>
  <c r="R67" i="8"/>
  <c r="X67" i="8" s="1"/>
  <c r="R31" i="8"/>
  <c r="R25" i="8"/>
  <c r="R30" i="8"/>
  <c r="R44" i="8"/>
  <c r="X44" i="8" s="1"/>
  <c r="AU38" i="8"/>
  <c r="AD23" i="8"/>
  <c r="O38" i="9"/>
  <c r="R20" i="8"/>
  <c r="AR46" i="8"/>
  <c r="AU37" i="8"/>
  <c r="L46" i="10"/>
  <c r="Y48" i="10"/>
  <c r="Y56" i="10" s="1"/>
  <c r="Y71" i="10" s="1"/>
  <c r="X48" i="9"/>
  <c r="X56" i="9" s="1"/>
  <c r="X71" i="9" s="1"/>
  <c r="Z57" i="8"/>
  <c r="AU52" i="8"/>
  <c r="L46" i="8"/>
  <c r="X51" i="8"/>
  <c r="AP38" i="8"/>
  <c r="Q43" i="9"/>
  <c r="Z40" i="8"/>
  <c r="AP26" i="8"/>
  <c r="AU30" i="8"/>
  <c r="AU68" i="8"/>
  <c r="W48" i="8"/>
  <c r="W59" i="8" s="1"/>
  <c r="W74" i="8" s="1"/>
  <c r="W76" i="8" s="1"/>
  <c r="O44" i="9"/>
  <c r="AP65" i="8"/>
  <c r="Q22" i="9"/>
  <c r="AA22" i="8" s="1"/>
  <c r="AD64" i="8"/>
  <c r="P46" i="8"/>
  <c r="AU64" i="8"/>
  <c r="R64" i="8"/>
  <c r="X64" i="8" s="1"/>
  <c r="Z72" i="8"/>
  <c r="AU44" i="8"/>
  <c r="AD27" i="8"/>
  <c r="AP27" i="8"/>
  <c r="Q28" i="9"/>
  <c r="AA28" i="8" s="1"/>
  <c r="AA48" i="10"/>
  <c r="AA56" i="10" s="1"/>
  <c r="AA71" i="10" s="1"/>
  <c r="R38" i="8"/>
  <c r="X38" i="8" s="1"/>
  <c r="Q31" i="9"/>
  <c r="Q67" i="9"/>
  <c r="U65" i="9"/>
  <c r="AR57" i="8"/>
  <c r="AF48" i="8"/>
  <c r="AF59" i="8" s="1"/>
  <c r="AF74" i="8" s="1"/>
  <c r="R22" i="8"/>
  <c r="V38" i="8"/>
  <c r="Z48" i="9"/>
  <c r="Z56" i="9" s="1"/>
  <c r="Z71" i="9" s="1"/>
  <c r="N48" i="9"/>
  <c r="AB48" i="9"/>
  <c r="AB56" i="9" s="1"/>
  <c r="AB71" i="9" s="1"/>
  <c r="AP25" i="8"/>
  <c r="AP29" i="8"/>
  <c r="T43" i="9"/>
  <c r="U43" i="9" s="1"/>
  <c r="M57" i="8"/>
  <c r="U38" i="9"/>
  <c r="M40" i="9"/>
  <c r="Q61" i="9"/>
  <c r="AP52" i="8"/>
  <c r="Q60" i="9"/>
  <c r="T27" i="10"/>
  <c r="V27" i="10" s="1"/>
  <c r="M54" i="10"/>
  <c r="M40" i="10"/>
  <c r="N48" i="10"/>
  <c r="Z48" i="10"/>
  <c r="Z56" i="10" s="1"/>
  <c r="Z71" i="10" s="1"/>
  <c r="AD48" i="10"/>
  <c r="AD56" i="10" s="1"/>
  <c r="AD71" i="10" s="1"/>
  <c r="Y48" i="9"/>
  <c r="Y56" i="9" s="1"/>
  <c r="Y71" i="9" s="1"/>
  <c r="Q24" i="9"/>
  <c r="Q25" i="9"/>
  <c r="AA25" i="8" s="1"/>
  <c r="U31" i="9"/>
  <c r="M34" i="9"/>
  <c r="Q32" i="9"/>
  <c r="AA32" i="8" s="1"/>
  <c r="AU20" i="8"/>
  <c r="AO46" i="8"/>
  <c r="AJ48" i="8"/>
  <c r="AJ59" i="8" s="1"/>
  <c r="AJ74" i="8" s="1"/>
  <c r="R27" i="8"/>
  <c r="AK48" i="8"/>
  <c r="AK59" i="8" s="1"/>
  <c r="AK74" i="8" s="1"/>
  <c r="N48" i="8"/>
  <c r="L72" i="8"/>
  <c r="R32" i="8"/>
  <c r="AU32" i="8"/>
  <c r="AC46" i="8"/>
  <c r="AU26" i="8"/>
  <c r="AC57" i="8"/>
  <c r="V43" i="8"/>
  <c r="V67" i="8"/>
  <c r="R24" i="8"/>
  <c r="P40" i="8"/>
  <c r="AU28" i="8"/>
  <c r="AO40" i="8"/>
  <c r="AO57" i="8"/>
  <c r="AO72" i="8"/>
  <c r="R23" i="8"/>
  <c r="AR40" i="8"/>
  <c r="AR72" i="8"/>
  <c r="AD43" i="8"/>
  <c r="AP43" i="8"/>
  <c r="AP46" i="8" s="1"/>
  <c r="Q64" i="9"/>
  <c r="M54" i="9"/>
  <c r="AD24" i="8"/>
  <c r="AP24" i="8"/>
  <c r="AD54" i="8"/>
  <c r="AD57" i="8" s="1"/>
  <c r="AP54" i="8"/>
  <c r="L34" i="8"/>
  <c r="AD30" i="8"/>
  <c r="AP30" i="8"/>
  <c r="AU51" i="8"/>
  <c r="O51" i="9"/>
  <c r="P57" i="8"/>
  <c r="Q48" i="8"/>
  <c r="Q59" i="8" s="1"/>
  <c r="Q74" i="8" s="1"/>
  <c r="L54" i="10"/>
  <c r="AD20" i="8"/>
  <c r="AP20" i="8"/>
  <c r="P22" i="10"/>
  <c r="P34" i="10" s="1"/>
  <c r="M34" i="10"/>
  <c r="AD32" i="8"/>
  <c r="AP32" i="8"/>
  <c r="AC48" i="10"/>
  <c r="AC56" i="10" s="1"/>
  <c r="AC71" i="10" s="1"/>
  <c r="Q30" i="9"/>
  <c r="AU29" i="8"/>
  <c r="O29" i="9"/>
  <c r="P34" i="8"/>
  <c r="O23" i="9"/>
  <c r="AU23" i="8"/>
  <c r="P72" i="8"/>
  <c r="O62" i="9"/>
  <c r="AU65" i="8"/>
  <c r="R48" i="10"/>
  <c r="R56" i="10" s="1"/>
  <c r="R71" i="10" s="1"/>
  <c r="AC34" i="8"/>
  <c r="AR34" i="8"/>
  <c r="P48" i="9"/>
  <c r="P56" i="9" s="1"/>
  <c r="P71" i="9" s="1"/>
  <c r="AC48" i="9"/>
  <c r="AC56" i="9" s="1"/>
  <c r="AC71" i="9" s="1"/>
  <c r="L34" i="10"/>
  <c r="L40" i="8"/>
  <c r="AI48" i="8"/>
  <c r="AI59" i="8" s="1"/>
  <c r="AI74" i="8" s="1"/>
  <c r="AG48" i="8"/>
  <c r="AG59" i="8" s="1"/>
  <c r="AG74" i="8" s="1"/>
  <c r="L54" i="9"/>
  <c r="M40" i="8"/>
  <c r="R26" i="8"/>
  <c r="Q27" i="9"/>
  <c r="P46" i="10"/>
  <c r="S48" i="9"/>
  <c r="S56" i="9" s="1"/>
  <c r="S71" i="9" s="1"/>
  <c r="O52" i="9"/>
  <c r="T48" i="8"/>
  <c r="T59" i="8" s="1"/>
  <c r="T74" i="8" s="1"/>
  <c r="Z34" i="8"/>
  <c r="AC40" i="8"/>
  <c r="AC72" i="8"/>
  <c r="AO34" i="8"/>
  <c r="AU25" i="8"/>
  <c r="AU31" i="8"/>
  <c r="AU66" i="8"/>
  <c r="AU54" i="8"/>
  <c r="R68" i="8"/>
  <c r="X68" i="8" s="1"/>
  <c r="P54" i="10"/>
  <c r="Q26" i="9"/>
  <c r="AH48" i="8"/>
  <c r="AH59" i="8" s="1"/>
  <c r="AH74" i="8" s="1"/>
  <c r="T44" i="10"/>
  <c r="V44" i="10" s="1"/>
  <c r="AP51" i="8"/>
  <c r="AP67" i="8"/>
  <c r="AP28" i="8"/>
  <c r="R29" i="8"/>
  <c r="AU67" i="8"/>
  <c r="AU27" i="8"/>
  <c r="AU22" i="8"/>
  <c r="AA48" i="9"/>
  <c r="AA56" i="9" s="1"/>
  <c r="AA71" i="9" s="1"/>
  <c r="AB48" i="10"/>
  <c r="AB56" i="10" s="1"/>
  <c r="AB71" i="10" s="1"/>
  <c r="R28" i="8"/>
  <c r="R43" i="8"/>
  <c r="Q37" i="9"/>
  <c r="V54" i="10"/>
  <c r="V60" i="10"/>
  <c r="T26" i="10"/>
  <c r="V26" i="10" s="1"/>
  <c r="V43" i="10"/>
  <c r="V20" i="10"/>
  <c r="V37" i="10"/>
  <c r="V40" i="10" s="1"/>
  <c r="T40" i="10"/>
  <c r="P37" i="10"/>
  <c r="T54" i="10"/>
  <c r="L40" i="10"/>
  <c r="M46" i="10"/>
  <c r="L34" i="9"/>
  <c r="L40" i="9"/>
  <c r="M46" i="9"/>
  <c r="Q20" i="9"/>
  <c r="M34" i="8"/>
  <c r="L57" i="8"/>
  <c r="M46" i="8"/>
  <c r="AU24" i="8"/>
  <c r="AU43" i="8"/>
  <c r="AA53" i="8" l="1"/>
  <c r="AS53" i="8"/>
  <c r="AV53" i="8" s="1"/>
  <c r="N56" i="9"/>
  <c r="R66" i="8"/>
  <c r="X66" i="8" s="1"/>
  <c r="M72" i="8"/>
  <c r="N56" i="10"/>
  <c r="Q52" i="9"/>
  <c r="AA52" i="8" s="1"/>
  <c r="Q29" i="9"/>
  <c r="AA29" i="8" s="1"/>
  <c r="O40" i="9"/>
  <c r="O69" i="9"/>
  <c r="N59" i="8"/>
  <c r="Q23" i="9"/>
  <c r="AA23" i="8" s="1"/>
  <c r="Q44" i="9"/>
  <c r="Q46" i="9" s="1"/>
  <c r="V30" i="8"/>
  <c r="X30" i="8" s="1"/>
  <c r="AA54" i="8"/>
  <c r="T29" i="9"/>
  <c r="U29" i="9" s="1"/>
  <c r="AD46" i="8"/>
  <c r="Q38" i="9"/>
  <c r="AA38" i="8" s="1"/>
  <c r="AS32" i="8"/>
  <c r="AV32" i="8" s="1"/>
  <c r="AS28" i="8"/>
  <c r="AV28" i="8" s="1"/>
  <c r="AA64" i="8"/>
  <c r="AS63" i="8"/>
  <c r="AV63" i="8" s="1"/>
  <c r="AA63" i="8"/>
  <c r="O46" i="9"/>
  <c r="R46" i="8"/>
  <c r="R40" i="8"/>
  <c r="X43" i="8"/>
  <c r="X46" i="8" s="1"/>
  <c r="AR48" i="8"/>
  <c r="AR59" i="8" s="1"/>
  <c r="AR74" i="8" s="1"/>
  <c r="Z48" i="8"/>
  <c r="Z59" i="8" s="1"/>
  <c r="Z74" i="8" s="1"/>
  <c r="L48" i="8"/>
  <c r="AP57" i="8"/>
  <c r="R57" i="8"/>
  <c r="AS25" i="8"/>
  <c r="AV25" i="8" s="1"/>
  <c r="X57" i="8"/>
  <c r="P48" i="8"/>
  <c r="P59" i="8" s="1"/>
  <c r="P74" i="8" s="1"/>
  <c r="AS22" i="8"/>
  <c r="AA43" i="8"/>
  <c r="AS43" i="8"/>
  <c r="AV43" i="8" s="1"/>
  <c r="AC48" i="8"/>
  <c r="AC59" i="8" s="1"/>
  <c r="AC74" i="8" s="1"/>
  <c r="U60" i="9"/>
  <c r="S34" i="10"/>
  <c r="AO48" i="8"/>
  <c r="AO59" i="8" s="1"/>
  <c r="AO74" i="8" s="1"/>
  <c r="X40" i="8"/>
  <c r="T28" i="10"/>
  <c r="V28" i="10" s="1"/>
  <c r="V34" i="10" s="1"/>
  <c r="AS54" i="8"/>
  <c r="AV54" i="8" s="1"/>
  <c r="M48" i="9"/>
  <c r="M56" i="9" s="1"/>
  <c r="M48" i="10"/>
  <c r="M56" i="10" s="1"/>
  <c r="AA24" i="8"/>
  <c r="AS24" i="8"/>
  <c r="AV24" i="8" s="1"/>
  <c r="AS31" i="8"/>
  <c r="AV31" i="8" s="1"/>
  <c r="AA31" i="8"/>
  <c r="AS64" i="8"/>
  <c r="AV64" i="8" s="1"/>
  <c r="L48" i="10"/>
  <c r="L56" i="10" s="1"/>
  <c r="S46" i="10"/>
  <c r="M48" i="8"/>
  <c r="P40" i="10"/>
  <c r="P48" i="10" s="1"/>
  <c r="P56" i="10" s="1"/>
  <c r="AD37" i="8"/>
  <c r="AD40" i="8" s="1"/>
  <c r="AP37" i="8"/>
  <c r="AA27" i="8"/>
  <c r="AS27" i="8"/>
  <c r="AV27" i="8" s="1"/>
  <c r="Q62" i="9"/>
  <c r="O54" i="9"/>
  <c r="Q51" i="9"/>
  <c r="AA67" i="8"/>
  <c r="AS67" i="8"/>
  <c r="AV67" i="8" s="1"/>
  <c r="L48" i="9"/>
  <c r="L56" i="9" s="1"/>
  <c r="V46" i="10"/>
  <c r="AA68" i="8"/>
  <c r="AS68" i="8"/>
  <c r="AV68" i="8" s="1"/>
  <c r="AA30" i="8"/>
  <c r="AS30" i="8"/>
  <c r="AV30" i="8" s="1"/>
  <c r="AD22" i="8"/>
  <c r="AD34" i="8" s="1"/>
  <c r="AP22" i="8"/>
  <c r="AP34" i="8" s="1"/>
  <c r="AA26" i="8"/>
  <c r="AS26" i="8"/>
  <c r="AV26" i="8" s="1"/>
  <c r="O34" i="9"/>
  <c r="AA37" i="8"/>
  <c r="AS37" i="8"/>
  <c r="AA20" i="8"/>
  <c r="AS20" i="8"/>
  <c r="R34" i="8"/>
  <c r="T46" i="10"/>
  <c r="X65" i="8"/>
  <c r="N71" i="9" l="1"/>
  <c r="X72" i="8"/>
  <c r="R72" i="8"/>
  <c r="AS52" i="8"/>
  <c r="AV52" i="8" s="1"/>
  <c r="Q34" i="9"/>
  <c r="AS44" i="8"/>
  <c r="AV44" i="8" s="1"/>
  <c r="AA44" i="8"/>
  <c r="AA46" i="8" s="1"/>
  <c r="AS29" i="8"/>
  <c r="AV29" i="8" s="1"/>
  <c r="N71" i="10"/>
  <c r="M59" i="8"/>
  <c r="L59" i="8"/>
  <c r="L74" i="8" s="1"/>
  <c r="AS23" i="8"/>
  <c r="AV23" i="8" s="1"/>
  <c r="N74" i="8"/>
  <c r="L63" i="9"/>
  <c r="P63" i="10"/>
  <c r="AS38" i="8"/>
  <c r="AV38" i="8" s="1"/>
  <c r="Q40" i="9"/>
  <c r="R48" i="8"/>
  <c r="R59" i="8" s="1"/>
  <c r="L69" i="10"/>
  <c r="L71" i="10" s="1"/>
  <c r="O48" i="9"/>
  <c r="T34" i="10"/>
  <c r="T48" i="10" s="1"/>
  <c r="T56" i="10" s="1"/>
  <c r="S48" i="10"/>
  <c r="S56" i="10" s="1"/>
  <c r="AV22" i="8"/>
  <c r="AA40" i="8"/>
  <c r="S63" i="10"/>
  <c r="T63" i="10" s="1"/>
  <c r="V63" i="10" s="1"/>
  <c r="V69" i="10" s="1"/>
  <c r="V48" i="10"/>
  <c r="V56" i="10" s="1"/>
  <c r="AA34" i="8"/>
  <c r="AP40" i="8"/>
  <c r="AP48" i="8" s="1"/>
  <c r="AP59" i="8" s="1"/>
  <c r="AV37" i="8"/>
  <c r="Q54" i="9"/>
  <c r="AA51" i="8"/>
  <c r="AA57" i="8" s="1"/>
  <c r="AS51" i="8"/>
  <c r="AD48" i="8"/>
  <c r="AD59" i="8" s="1"/>
  <c r="AA65" i="8"/>
  <c r="AS65" i="8"/>
  <c r="AV20" i="8"/>
  <c r="R74" i="8" l="1"/>
  <c r="Q48" i="9"/>
  <c r="Q56" i="9" s="1"/>
  <c r="AS34" i="8"/>
  <c r="AS46" i="8"/>
  <c r="O56" i="9"/>
  <c r="M74" i="8"/>
  <c r="L69" i="9"/>
  <c r="L71" i="9" s="1"/>
  <c r="M69" i="9"/>
  <c r="M71" i="9" s="1"/>
  <c r="AS40" i="8"/>
  <c r="M69" i="10"/>
  <c r="M71" i="10" s="1"/>
  <c r="V71" i="10"/>
  <c r="S69" i="10"/>
  <c r="S71" i="10" s="1"/>
  <c r="AA48" i="8"/>
  <c r="AA59" i="8" s="1"/>
  <c r="T69" i="10"/>
  <c r="T71" i="10" s="1"/>
  <c r="P69" i="10"/>
  <c r="P71" i="10" s="1"/>
  <c r="AD66" i="8"/>
  <c r="AD72" i="8" s="1"/>
  <c r="AD74" i="8" s="1"/>
  <c r="AP66" i="8"/>
  <c r="AV65" i="8"/>
  <c r="AS57" i="8"/>
  <c r="AV51" i="8"/>
  <c r="AS48" i="8" l="1"/>
  <c r="AS59" i="8" s="1"/>
  <c r="O71" i="9"/>
  <c r="Q63" i="9"/>
  <c r="Q69" i="9" s="1"/>
  <c r="Q71" i="9" s="1"/>
  <c r="AP72" i="8"/>
  <c r="AP74" i="8" s="1"/>
  <c r="AS66" i="8" l="1"/>
  <c r="AS72" i="8" s="1"/>
  <c r="AS74" i="8" s="1"/>
  <c r="AA66" i="8"/>
  <c r="AA72" i="8" s="1"/>
  <c r="AA74" i="8" s="1"/>
  <c r="AV66" i="8" l="1"/>
  <c r="T52" i="9" l="1"/>
  <c r="U52" i="9" s="1"/>
  <c r="V52" i="8"/>
  <c r="U57" i="8"/>
  <c r="T51" i="9"/>
  <c r="V51" i="8"/>
  <c r="T54" i="9" l="1"/>
  <c r="U51" i="9"/>
  <c r="U54" i="9" s="1"/>
  <c r="T24" i="9" l="1"/>
  <c r="U24" i="9" s="1"/>
  <c r="V24" i="8"/>
  <c r="X24" i="8" s="1"/>
  <c r="T23" i="9"/>
  <c r="U23" i="9" s="1"/>
  <c r="V23" i="8"/>
  <c r="X23" i="8" s="1"/>
  <c r="T27" i="9" l="1"/>
  <c r="U27" i="9" s="1"/>
  <c r="V27" i="8"/>
  <c r="X27" i="8" s="1"/>
  <c r="V25" i="8" l="1"/>
  <c r="X25" i="8" s="1"/>
  <c r="T25" i="9"/>
  <c r="U25" i="9" s="1"/>
  <c r="V63" i="8"/>
  <c r="U72" i="8" l="1"/>
  <c r="V37" i="8"/>
  <c r="V40" i="8" s="1"/>
  <c r="T37" i="9"/>
  <c r="U40" i="8"/>
  <c r="V28" i="8"/>
  <c r="X28" i="8" s="1"/>
  <c r="T28" i="9"/>
  <c r="U28" i="9" s="1"/>
  <c r="U46" i="8"/>
  <c r="T44" i="9"/>
  <c r="V44" i="8"/>
  <c r="V46" i="8" s="1"/>
  <c r="V66" i="8"/>
  <c r="T63" i="9"/>
  <c r="U63" i="9" s="1"/>
  <c r="T61" i="9"/>
  <c r="V64" i="8"/>
  <c r="T67" i="9"/>
  <c r="U67" i="9" s="1"/>
  <c r="V54" i="8"/>
  <c r="V57" i="8" s="1"/>
  <c r="V20" i="8"/>
  <c r="T20" i="9"/>
  <c r="U34" i="8"/>
  <c r="V32" i="8"/>
  <c r="X32" i="8" s="1"/>
  <c r="T32" i="9"/>
  <c r="U32" i="9" s="1"/>
  <c r="T22" i="9"/>
  <c r="U22" i="9" s="1"/>
  <c r="V22" i="8"/>
  <c r="X22" i="8" s="1"/>
  <c r="T26" i="9"/>
  <c r="U26" i="9" s="1"/>
  <c r="V26" i="8"/>
  <c r="X26" i="8" s="1"/>
  <c r="T62" i="9"/>
  <c r="U62" i="9" s="1"/>
  <c r="V65" i="8"/>
  <c r="V72" i="8" l="1"/>
  <c r="U20" i="9"/>
  <c r="U34" i="9" s="1"/>
  <c r="T34" i="9"/>
  <c r="X20" i="8"/>
  <c r="X34" i="8" s="1"/>
  <c r="X48" i="8" s="1"/>
  <c r="X59" i="8" s="1"/>
  <c r="X74" i="8" s="1"/>
  <c r="V34" i="8"/>
  <c r="V48" i="8" s="1"/>
  <c r="V59" i="8" s="1"/>
  <c r="U61" i="9"/>
  <c r="U69" i="9" s="1"/>
  <c r="T69" i="9"/>
  <c r="U44" i="9"/>
  <c r="U46" i="9" s="1"/>
  <c r="T46" i="9"/>
  <c r="U48" i="8"/>
  <c r="U59" i="8" s="1"/>
  <c r="U74" i="8" s="1"/>
  <c r="U37" i="9"/>
  <c r="U40" i="9" s="1"/>
  <c r="T40" i="9"/>
  <c r="V74" i="8" l="1"/>
  <c r="U48" i="9"/>
  <c r="U56" i="9" s="1"/>
  <c r="U71" i="9" s="1"/>
  <c r="V76" i="8" s="1"/>
  <c r="T48" i="9"/>
  <c r="T56" i="9" s="1"/>
  <c r="T71" i="9" s="1"/>
  <c r="U76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tc={462BDC3B-E8A5-41BC-9307-A0EADDE74B5C}</author>
    <author>tc={D6E9DCCF-CDBC-4784-9C23-004D85653FA1}</author>
    <author>tc={9440E703-F220-4820-B895-5B3BCC7C7AAD}</author>
    <author>tc={ECD3DFCB-7782-4503-AE9B-53C42CD5C3EA}</author>
  </authors>
  <commentList>
    <comment ref="P20" authorId="0" shapeId="0" xr:uid="{462BDC3B-E8A5-41BC-9307-A0EADDE74B5C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P21" authorId="1" shapeId="0" xr:uid="{D6E9DCCF-CDBC-4784-9C23-004D85653FA1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P22" authorId="2" shapeId="0" xr:uid="{9440E703-F220-4820-B895-5B3BCC7C7AA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Adjusted for seconded officers
</t>
      </text>
    </comment>
    <comment ref="M53" authorId="3" shapeId="0" xr:uid="{ECD3DFCB-7782-4503-AE9B-53C42CD5C3EA}">
      <text>
        <t>[Threaded comment]
Your version of Excel allows you to read this threaded comment; however, any edits to it will get removed if the file is opened in a newer version of Excel. Learn more: https://go.microsoft.com/fwlink/?linkid=870924
Comment:
    Phasing, should budget full amount in P12.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tc={E298E85F-28C0-4AA9-B43A-F23522DB47CA}</author>
    <author>tc={B5CF84DB-8ACC-4F2E-A21C-F28D388A19F5}</author>
    <author>tc={A362E425-9F8B-454C-9B22-E411E293BE91}</author>
    <author>tc={DE3F47A3-EC15-4059-90D4-5209B9999D12}</author>
  </authors>
  <commentList>
    <comment ref="AF20" authorId="0" shapeId="0" xr:uid="{E298E85F-28C0-4AA9-B43A-F23522DB47CA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1" authorId="1" shapeId="0" xr:uid="{B5CF84DB-8ACC-4F2E-A21C-F28D388A19F5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2" authorId="2" shapeId="0" xr:uid="{A362E425-9F8B-454C-9B22-E411E293BE9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Adjusted for seconded officers
</t>
      </text>
    </comment>
    <comment ref="L28" authorId="3" shapeId="0" xr:uid="{DE3F47A3-EC15-4059-90D4-5209B9999D12}">
      <text>
        <t>[Threaded comment]
Your version of Excel allows you to read this threaded comment; however, any edits to it will get removed if the file is opened in a newer version of Excel. Learn more: https://go.microsoft.com/fwlink/?linkid=870924
Comment:
    HPB budget correction
Reply:
    -2000000+1 manual adj
Reply:
    -2000000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tc={8128E7DC-0A87-495A-AC82-BB08D31F3B82}</author>
    <author>tc={C70460A1-5BC3-4F68-BEE7-B007ADB4FE9D}</author>
    <author>tc={754EEAC2-8DDD-46A5-9808-778AD1279651}</author>
  </authors>
  <commentList>
    <comment ref="AF20" authorId="0" shapeId="0" xr:uid="{8128E7DC-0A87-495A-AC82-BB08D31F3B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1" authorId="1" shapeId="0" xr:uid="{C70460A1-5BC3-4F68-BEE7-B007ADB4FE9D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2" authorId="2" shapeId="0" xr:uid="{754EEAC2-8DDD-46A5-9808-778AD127965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Adjusted for seconded officers
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Morris Zoe</author>
    <author>tc={60018325-B08A-42EF-954C-D56545D571B8}</author>
    <author>tc={0B954C35-0875-438B-AEB3-FDA9573E1BAC}</author>
    <author>tc={27EAF56E-D01E-44BB-8AF6-86A069A75935}</author>
    <author>tc={3B0DBB0D-A72A-42A6-8474-5567DF79BC95}</author>
  </authors>
  <commentList>
    <comment ref="D5" authorId="0" shapeId="0" xr:uid="{05DEE6F3-50A9-47A8-9EE8-53F33674514F}">
      <text>
        <r>
          <rPr>
            <b/>
            <sz val="9"/>
            <color indexed="81"/>
            <rFont val="Tahoma"/>
            <family val="2"/>
          </rPr>
          <t>Morris Zoe:</t>
        </r>
        <r>
          <rPr>
            <sz val="9"/>
            <color indexed="81"/>
            <rFont val="Tahoma"/>
            <family val="2"/>
          </rPr>
          <t xml:space="preserve">
planned budget plus authorised changes</t>
        </r>
      </text>
    </comment>
    <comment ref="H24" authorId="1" shapeId="0" xr:uid="{60018325-B08A-42EF-954C-D56545D571B8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SWP 09/12/25</t>
      </text>
    </comment>
    <comment ref="H61" authorId="2" shapeId="0" xr:uid="{0B954C35-0875-438B-AEB3-FDA9573E1BAC}">
      <text>
        <t>[Threaded comment]
Your version of Excel allows you to read this threaded comment; however, any edits to it will get removed if the file is opened in a newer version of Excel. Learn more: https://go.microsoft.com/fwlink/?linkid=870924
Comment:
    Excludes grant</t>
      </text>
    </comment>
    <comment ref="H63" authorId="3" shapeId="0" xr:uid="{27EAF56E-D01E-44BB-8AF6-86A069A7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Provided by Krista 9/12/25</t>
      </text>
    </comment>
    <comment ref="F80" authorId="4" shapeId="0" xr:uid="{3B0DBB0D-A72A-42A6-8474-5567DF79BC95}">
      <text>
        <t>[Threaded comment]
Your version of Excel allows you to read this threaded comment; however, any edits to it will get removed if the file is opened in a newer version of Excel. Learn more: https://go.microsoft.com/fwlink/?linkid=870924
Comment:
    ZM to check if this is spec ops</t>
      </text>
    </comment>
  </commentList>
</comments>
</file>

<file path=xl/sharedStrings.xml><?xml version="1.0" encoding="utf-8"?>
<sst xmlns="http://schemas.openxmlformats.org/spreadsheetml/2006/main" count="1302" uniqueCount="618">
  <si>
    <t>* This sheet is manipulated by the 'Options...' dialog and should not be changed by hand</t>
  </si>
  <si>
    <t>*</t>
  </si>
  <si>
    <t>Global Parameters (setdefault will be used unless parameter of same name is passed in from Unit4 Business World)</t>
  </si>
  <si>
    <t>Parameter</t>
  </si>
  <si>
    <t>Value</t>
  </si>
  <si>
    <t>SETDEFAULT</t>
  </si>
  <si>
    <t>client</t>
  </si>
  <si>
    <t>GW</t>
  </si>
  <si>
    <t>language</t>
  </si>
  <si>
    <t>EN</t>
  </si>
  <si>
    <t>curper</t>
  </si>
  <si>
    <t>SET</t>
  </si>
  <si>
    <t>output_dir</t>
  </si>
  <si>
    <t>setperiod</t>
  </si>
  <si>
    <t>cummper</t>
  </si>
  <si>
    <t>firstper</t>
  </si>
  <si>
    <t>lastper</t>
  </si>
  <si>
    <t>setnum allows use of arithmetic expressions on parameters</t>
  </si>
  <si>
    <t>SETNUM</t>
  </si>
  <si>
    <t>year</t>
  </si>
  <si>
    <t>&lt;curper&gt; \ 100</t>
  </si>
  <si>
    <t>pyear</t>
  </si>
  <si>
    <t>&lt;year&gt; - 1</t>
  </si>
  <si>
    <t>period0</t>
  </si>
  <si>
    <t>&lt;year&gt; * 100</t>
  </si>
  <si>
    <t>setperiod allows use of arithmetic expressions on period parameters</t>
  </si>
  <si>
    <t>e.g. set previous 12 periods for a rolling 12 month crosstab by period</t>
  </si>
  <si>
    <t>SETPERIOD</t>
  </si>
  <si>
    <t>period1</t>
  </si>
  <si>
    <t>&lt;period0&gt; + 1</t>
  </si>
  <si>
    <t>period2</t>
  </si>
  <si>
    <t>&lt;period0&gt; + 2</t>
  </si>
  <si>
    <t>period3</t>
  </si>
  <si>
    <t>&lt;period0&gt; + 3</t>
  </si>
  <si>
    <t>period4</t>
  </si>
  <si>
    <t>&lt;period0&gt; + 4</t>
  </si>
  <si>
    <t>period5</t>
  </si>
  <si>
    <t>&lt;period0&gt; + 5</t>
  </si>
  <si>
    <t>period6</t>
  </si>
  <si>
    <t>&lt;period0&gt; + 6</t>
  </si>
  <si>
    <t>period7</t>
  </si>
  <si>
    <t>&lt;period0&gt; + 7</t>
  </si>
  <si>
    <t>period8</t>
  </si>
  <si>
    <t>&lt;period0&gt; + 8</t>
  </si>
  <si>
    <t>period9</t>
  </si>
  <si>
    <t>&lt;period0&gt; + 9</t>
  </si>
  <si>
    <t>period10</t>
  </si>
  <si>
    <t>&lt;period0&gt; + 10</t>
  </si>
  <si>
    <t>period11</t>
  </si>
  <si>
    <t>&lt;period0&gt; + 11</t>
  </si>
  <si>
    <t>period12</t>
  </si>
  <si>
    <t>&lt;period0&gt; + 12</t>
  </si>
  <si>
    <t>period13</t>
  </si>
  <si>
    <t>&lt;period0&gt; + 13</t>
  </si>
  <si>
    <t>QUERY BALANCE A1CHFOFF  GW</t>
  </si>
  <si>
    <t>TREE  cipfa subjective</t>
  </si>
  <si>
    <t>RELATION  accgrp, account</t>
  </si>
  <si>
    <t>WHERE period &lt;cummper&gt;-&lt;lastper&gt;</t>
  </si>
  <si>
    <t>WHERE accgrp IE</t>
  </si>
  <si>
    <t>NOZEROS</t>
  </si>
  <si>
    <t>=actuals</t>
  </si>
  <si>
    <t>For column BUDGET YTD</t>
  </si>
  <si>
    <t>For column ANNUAL BUDGET</t>
  </si>
  <si>
    <t>% Full yr budget</t>
  </si>
  <si>
    <t>columns</t>
  </si>
  <si>
    <t>code account</t>
  </si>
  <si>
    <t>code costc</t>
  </si>
  <si>
    <t>code emptype</t>
  </si>
  <si>
    <t>code cipfa2</t>
  </si>
  <si>
    <t>code cipfa3</t>
  </si>
  <si>
    <t>Amount</t>
  </si>
  <si>
    <t>hard_amount</t>
  </si>
  <si>
    <t>pla_amount</t>
  </si>
  <si>
    <t>plb_amount</t>
  </si>
  <si>
    <t>plc_amount</t>
  </si>
  <si>
    <t>crosstab period</t>
  </si>
  <si>
    <t>&lt;firstper&gt;-&lt;curper&gt;</t>
  </si>
  <si>
    <t>&lt;firstper&gt;-&lt;lastper&gt;</t>
  </si>
  <si>
    <t>BUDGET AREA</t>
  </si>
  <si>
    <t>INSERTED PARAMETER</t>
  </si>
  <si>
    <t>Gwent Police Group Revenue Budget as at period &lt;curper&gt;</t>
  </si>
  <si>
    <t>PARAMETER</t>
  </si>
  <si>
    <t>Annual Budget</t>
  </si>
  <si>
    <t>Budget YTD</t>
  </si>
  <si>
    <t>Actual 
YTD</t>
  </si>
  <si>
    <t>Accruals</t>
  </si>
  <si>
    <t>Future Commitments</t>
  </si>
  <si>
    <t>Variance 
YTD</t>
  </si>
  <si>
    <t>PO Commitments</t>
  </si>
  <si>
    <t>Full Year Forecast</t>
  </si>
  <si>
    <t>Variance</t>
  </si>
  <si>
    <t>Previous Month Variance</t>
  </si>
  <si>
    <t>Swing</t>
  </si>
  <si>
    <t>CC Actuals YTD</t>
  </si>
  <si>
    <t>CC Actual Variance</t>
  </si>
  <si>
    <t>PCC Actuals YTD</t>
  </si>
  <si>
    <t>PCC Actual Variance</t>
  </si>
  <si>
    <t xml:space="preserve">Comments </t>
  </si>
  <si>
    <t>EXPENDITURE</t>
  </si>
  <si>
    <t>summary</t>
  </si>
  <si>
    <t>10100;10103;10106;10116;10118;10125;10136;10139;10181;10184;10187;10190;10193;10196;10199;10202;10255;10258;10268;10269;10273;10314;10429;10178;10151;10160;10157;10154;10163;10127;10172;10109;10142;10169;10148;10124;10121;10145;10167;10304;10305;10419;10166;10117;10311</t>
  </si>
  <si>
    <t>NOT 3D100;3D101;3A250;3A350;3R103;3A450</t>
  </si>
  <si>
    <t>1*</t>
  </si>
  <si>
    <t>Police Officer Pay &amp; Allowances</t>
  </si>
  <si>
    <t>NOT 1*</t>
  </si>
  <si>
    <t>Police Officer Pay &amp; Allowances (McCLoud Compensation)</t>
  </si>
  <si>
    <t>10100;10103;10106;10116;10118;10125;10136;10139;10181;10184;10187;10190;10193;10196;10199;10202;10255;10258;10268;10273;10429;10178;10151;10160;10157;10154;10163;10127;10172;10109;10142;10169;10148;10124;10121;10145;10167;10304;10305;10419;10166;10314;10315;10117</t>
  </si>
  <si>
    <t>Police Staff &amp; CSO Pay &amp; Allowances</t>
  </si>
  <si>
    <t>10226;10227;10133;10228;10230</t>
  </si>
  <si>
    <t>Police Officer Overtime &amp; Enhancements</t>
  </si>
  <si>
    <t>10226;10227;10133;10228;10230;10130</t>
  </si>
  <si>
    <t>Police Staff &amp; CSO Overtime &amp; Enhancements</t>
  </si>
  <si>
    <t>10112;10261;10267;10270;10332;10335;10363;10368;10369;10394;10444;10447;10448;13100;13102;13103;10366;10367;10262;10264;10282;10283;10279;11580;10367;</t>
  </si>
  <si>
    <t>Other Employees Related Costs</t>
  </si>
  <si>
    <t>11100-11236;11428;11467;111497</t>
  </si>
  <si>
    <t>Premises Costs</t>
  </si>
  <si>
    <t>10307;10310;10313;10432;11246-11256;11260;11292;11302-11350;11735;11733;11738;11741;13222-13224;11261</t>
  </si>
  <si>
    <t>Transport Costs</t>
  </si>
  <si>
    <t>10360;10450;11258;11264;11267;11360-11381;11409-11425;11438-11466;11468-11498;11501;11502;11504; 11510-11578;11605-11699;11709-11725;11742-11777;11800-11818;11699;</t>
  </si>
  <si>
    <t>Supplies &amp; Services</t>
  </si>
  <si>
    <t>3D100;3A450</t>
  </si>
  <si>
    <t>Major Incident Schemes</t>
  </si>
  <si>
    <t>3D101;3A250;3A350</t>
  </si>
  <si>
    <t>Proactive Operational Initiatives</t>
  </si>
  <si>
    <t>Contribution to Police Computer Co.</t>
  </si>
  <si>
    <t>12110;12113;12116;11507;11508;11509;12100;12101</t>
  </si>
  <si>
    <t>Capital Charge</t>
  </si>
  <si>
    <t>OTHER APPROVED REVENUE REQUIREMENTS</t>
  </si>
  <si>
    <t>3R102</t>
  </si>
  <si>
    <t>Development Funds</t>
  </si>
  <si>
    <t>3R103</t>
  </si>
  <si>
    <t>Identified Recurring Savings</t>
  </si>
  <si>
    <t>INCOME</t>
  </si>
  <si>
    <t>Investment Income</t>
  </si>
  <si>
    <t>Other Income</t>
  </si>
  <si>
    <t>NET EXPENDITURE BEFORE TRANSFERS</t>
  </si>
  <si>
    <t>TRANSFERS</t>
  </si>
  <si>
    <t>14119-14122</t>
  </si>
  <si>
    <t>Transfers to Reserves</t>
  </si>
  <si>
    <t>14106;12155</t>
  </si>
  <si>
    <t>Revenue Contribution To Capital/Projects Scheme</t>
  </si>
  <si>
    <t>TOTAL RESERVE TRANSFERS</t>
  </si>
  <si>
    <t>NET EXPENDITURE INCLUDING TRANSFERS</t>
  </si>
  <si>
    <t>FUNDED BY:</t>
  </si>
  <si>
    <t>Revenue Support Grant</t>
  </si>
  <si>
    <t>Double in P1, 2008K for remaining 11 months</t>
  </si>
  <si>
    <t>National Non-Domestic rates</t>
  </si>
  <si>
    <t>Double in P1, 16,244 for remaining 11 months</t>
  </si>
  <si>
    <t>Police Grant</t>
  </si>
  <si>
    <t>4,855137x3= 14,565,411 plus Welsh topup 12,771,588= 27,336,999</t>
  </si>
  <si>
    <t>16131-16135</t>
  </si>
  <si>
    <t>Council Tax</t>
  </si>
  <si>
    <t>Specific Grant Income</t>
  </si>
  <si>
    <t>Use Of General Reserves</t>
  </si>
  <si>
    <t>14114;14116;14117;14118</t>
  </si>
  <si>
    <t>Use of Earmarked Reserves-MB</t>
  </si>
  <si>
    <t>Phasing- All should be phased in P12</t>
  </si>
  <si>
    <t>Use of Earmarked Reserves-LTB</t>
  </si>
  <si>
    <t>TOTAL FUNDING</t>
  </si>
  <si>
    <t>OVER/(UNDER)SPEND</t>
  </si>
  <si>
    <t>Officer adj</t>
  </si>
  <si>
    <t>RELATION deptdiv,costc</t>
  </si>
  <si>
    <t>WHERE deptdiv NOT P1</t>
  </si>
  <si>
    <t>='Appendix 1a'!P16-'Appendix 1c'!N16+N69</t>
  </si>
  <si>
    <t>Adj for Seconded</t>
  </si>
  <si>
    <t>10112;10261;10267;10270;10332;10335;10363;10368;10369;10394;10444;10447;10448;13100;13102;13103;10366;10367;10262;10264;10282;10283;10279;11580</t>
  </si>
  <si>
    <t>11100-11236;11428;11467;11497</t>
  </si>
  <si>
    <t>10112;10261;10267;10270;10332;10335;10363;10368;10369;10394;10444;10447;10448;13100;13102;13103;10366;10367;10262;10264;10282;10283;10279;11580;10367</t>
  </si>
  <si>
    <t>Underspend due to COVID</t>
  </si>
  <si>
    <t>10360;10450;11258;11264;11267;11360-11381;11409-11425;11438-11466;11468-11498;11501;11502:11504; 11510-11578;11605-11699;11709-11725;11742-11777;11800-11818;1169</t>
  </si>
  <si>
    <t>a</t>
  </si>
  <si>
    <t>b</t>
  </si>
  <si>
    <t>c</t>
  </si>
  <si>
    <t>d</t>
  </si>
  <si>
    <t>e</t>
  </si>
  <si>
    <t>f</t>
  </si>
  <si>
    <t>Appendix 2a – Cash and Investments</t>
  </si>
  <si>
    <t>Outstanding Debt Age Summary</t>
  </si>
  <si>
    <t>£ Invoice</t>
  </si>
  <si>
    <t># Invoices</t>
  </si>
  <si>
    <t>Debt Age</t>
  </si>
  <si>
    <t>2025-6</t>
  </si>
  <si>
    <t>Q1 P1</t>
  </si>
  <si>
    <t>Q1 P2</t>
  </si>
  <si>
    <t>Q1 P3</t>
  </si>
  <si>
    <t>Q2 P4</t>
  </si>
  <si>
    <t>Q2 P5</t>
  </si>
  <si>
    <t>Q2 P6</t>
  </si>
  <si>
    <t>Q3 P7</t>
  </si>
  <si>
    <t>Q3 P8</t>
  </si>
  <si>
    <t>Q3 P9</t>
  </si>
  <si>
    <t>Q4 P10</t>
  </si>
  <si>
    <t>Q4 P11</t>
  </si>
  <si>
    <t>Q4 P12</t>
  </si>
  <si>
    <t>Q2 P</t>
  </si>
  <si>
    <t>Not Due</t>
  </si>
  <si>
    <t>0-1 Month</t>
  </si>
  <si>
    <t>1-3 Months</t>
  </si>
  <si>
    <t>3-6  Months</t>
  </si>
  <si>
    <t>6-12 Months</t>
  </si>
  <si>
    <t>&gt; 12 Months</t>
  </si>
  <si>
    <t>Top 5 Debtors : Debt Age</t>
  </si>
  <si>
    <t>Customer Name</t>
  </si>
  <si>
    <t>O/S Amount</t>
  </si>
  <si>
    <t>No of Invoices</t>
  </si>
  <si>
    <t>% of O/S £ total Invoices</t>
  </si>
  <si>
    <t>% of O/S # total Invoices</t>
  </si>
  <si>
    <t>National Probation Service, SSCL</t>
  </si>
  <si>
    <t>Home Office</t>
  </si>
  <si>
    <t>2025-26</t>
  </si>
  <si>
    <t>Q1-P1</t>
  </si>
  <si>
    <t>Q1-P2</t>
  </si>
  <si>
    <t>Q1-P3</t>
  </si>
  <si>
    <t>Q2-P4</t>
  </si>
  <si>
    <t>Q2-P5</t>
  </si>
  <si>
    <t>Q2-P6</t>
  </si>
  <si>
    <t>Q3-P7</t>
  </si>
  <si>
    <t>Q3-P8</t>
  </si>
  <si>
    <t>Q3-P9</t>
  </si>
  <si>
    <t>Q3-P10</t>
  </si>
  <si>
    <t>Q3-P11</t>
  </si>
  <si>
    <t>Q3-P12</t>
  </si>
  <si>
    <t>Period 1</t>
  </si>
  <si>
    <t>Period 2</t>
  </si>
  <si>
    <t>Period 3</t>
  </si>
  <si>
    <t>POTENTIAL WRITE OFFS 2025</t>
  </si>
  <si>
    <t>Company</t>
  </si>
  <si>
    <t>Invoice No.</t>
  </si>
  <si>
    <t>Cost Centre</t>
  </si>
  <si>
    <t xml:space="preserve">Age </t>
  </si>
  <si>
    <t>Narrative</t>
  </si>
  <si>
    <t>Caerphilly CBC</t>
  </si>
  <si>
    <t>Special Police Services - Commercial Events</t>
  </si>
  <si>
    <t>Contribution to partnership initiative email attached</t>
  </si>
  <si>
    <t>Secondment costs for DC 660 Fergus Jamieson - April 2017 - Transfer to BW P15402</t>
  </si>
  <si>
    <t>Newport City Council</t>
  </si>
  <si>
    <t>Transfer to BW P14846</t>
  </si>
  <si>
    <t>Transfer to BW P15046</t>
  </si>
  <si>
    <t>Warwickshire Police</t>
  </si>
  <si>
    <t>Re-imbursement of train booking - 9th June from Bristol Parkway to York, returning on 12th June from York to Bristol to attend an IS meeing in York</t>
  </si>
  <si>
    <t>Reimbursement of Police costs -  On 08.03.20 - Hotel Booking on behalf of PC 410 Goddard who attended an ISO meetingO</t>
  </si>
  <si>
    <t>Reimbursement of Police costs from the FCIN for hotel booking on 03.09.19 at the Hallmark Hotel - PC Chris Goddard £128.07</t>
  </si>
  <si>
    <t>1 nights accommodation on 26.02.20 at the Blunsten House Hotel, Swindon for PC 410 Chris Goddard, to be claimed back from the National ISO Account</t>
  </si>
  <si>
    <t>PCC for West Midlands Police</t>
  </si>
  <si>
    <t>Police Vehicle Recovery</t>
  </si>
  <si>
    <t>Invoice Status Analysis</t>
  </si>
  <si>
    <t>Total Creditors Age Analysis (Including Items Not Due)</t>
  </si>
  <si>
    <t>Q4-24/25 (P12)</t>
  </si>
  <si>
    <t>Q1-25/26 (P03)</t>
  </si>
  <si>
    <t>Q2-25/26 (P06)</t>
  </si>
  <si>
    <t>£</t>
  </si>
  <si>
    <t>Not yet Due</t>
  </si>
  <si>
    <t>1-14 Days Overdue</t>
  </si>
  <si>
    <t>15-29 Days Overdue</t>
  </si>
  <si>
    <t>30-44 Days Overdue</t>
  </si>
  <si>
    <t>45-59 Days Overdue</t>
  </si>
  <si>
    <t>60+ Days Overdue</t>
  </si>
  <si>
    <t>Top 5 Creditors</t>
  </si>
  <si>
    <t>Age Analysis</t>
  </si>
  <si>
    <t>Number of Invoices</t>
  </si>
  <si>
    <t>Not Yet Due</t>
  </si>
  <si>
    <t>1-14 days Overdue</t>
  </si>
  <si>
    <t>15-29 days Overdue</t>
  </si>
  <si>
    <t>30-44 days Overdue</t>
  </si>
  <si>
    <t>45-59 days Overdue</t>
  </si>
  <si>
    <t>60+ days Overdue</t>
  </si>
  <si>
    <t>Average days taken to pay</t>
  </si>
  <si>
    <t>Q4 P12 - 2024/25</t>
  </si>
  <si>
    <t>Q1 P03 - 2025/26</t>
  </si>
  <si>
    <t>Q2 P06 - 2025/26</t>
  </si>
  <si>
    <t>Mth1</t>
  </si>
  <si>
    <t>Mth2</t>
  </si>
  <si>
    <t>Mth3</t>
  </si>
  <si>
    <t>Average</t>
  </si>
  <si>
    <t>Purchase Order Uptake Q3 2020/21</t>
  </si>
  <si>
    <t>Purchase Order Uptake Q3 by Monetary Value</t>
  </si>
  <si>
    <t>Number Of Invoices</t>
  </si>
  <si>
    <t>Number with PO's</t>
  </si>
  <si>
    <t>Percentage</t>
  </si>
  <si>
    <t>Total Payments (£'s)</t>
  </si>
  <si>
    <t>Total Payments with a PO (£'s)</t>
  </si>
  <si>
    <t>Average Q3</t>
  </si>
  <si>
    <t>Purchase Order Uptake Q4 2020/21</t>
  </si>
  <si>
    <t>Purchase Order Uptake Q4 by Monetary Value</t>
  </si>
  <si>
    <t>Average Q4</t>
  </si>
  <si>
    <t>Purchase Order Uptake Q1 2021/22</t>
  </si>
  <si>
    <t>Average Q1</t>
  </si>
  <si>
    <t>Purchase Order Uptake Q2 2021/22</t>
  </si>
  <si>
    <t>Average Q2</t>
  </si>
  <si>
    <t>Purchase Order Uptake Q3 2021/22</t>
  </si>
  <si>
    <t>Purchase Order Uptake Q4 2021/22</t>
  </si>
  <si>
    <t>Purchase Order Uptake Q1 2022/23</t>
  </si>
  <si>
    <t>Purchase Order Uptake Q2 2022/23</t>
  </si>
  <si>
    <t>Purchase Order Uptake Q3 2022/23</t>
  </si>
  <si>
    <t>Purchase Order Uptake Q4 2022/23</t>
  </si>
  <si>
    <t>Purchase Order Uptake Q1 2025/26</t>
  </si>
  <si>
    <t>Purchase Order Uptake Q2 2025/26</t>
  </si>
  <si>
    <t>Purchase Order Uptake Q3 2025/26</t>
  </si>
  <si>
    <t>Police and Crime Commissioner for Gwent</t>
  </si>
  <si>
    <t>2025/26 Capital Programme</t>
  </si>
  <si>
    <t>Initial</t>
  </si>
  <si>
    <t>Revised</t>
  </si>
  <si>
    <t xml:space="preserve">Revenue Expenditure </t>
  </si>
  <si>
    <t>Capital Expenditure</t>
  </si>
  <si>
    <t>Description and Project Code</t>
  </si>
  <si>
    <t>Annual</t>
  </si>
  <si>
    <t xml:space="preserve">Annual </t>
  </si>
  <si>
    <t xml:space="preserve">Remaining Budget </t>
  </si>
  <si>
    <t xml:space="preserve">Forecast </t>
  </si>
  <si>
    <t>Forecast  Variance</t>
  </si>
  <si>
    <t>Budget</t>
  </si>
  <si>
    <t>To Date</t>
  </si>
  <si>
    <t>£'000s</t>
  </si>
  <si>
    <t>£'000's</t>
  </si>
  <si>
    <t>CAP00002</t>
  </si>
  <si>
    <t>Local Area Policing - Vehicles</t>
  </si>
  <si>
    <t>CAP00001</t>
  </si>
  <si>
    <t>Protective Services - Vehicles</t>
  </si>
  <si>
    <t>CAP00003</t>
  </si>
  <si>
    <t>Other - Vehicles</t>
  </si>
  <si>
    <t>CAP00004</t>
  </si>
  <si>
    <t>Funded Vehicles</t>
  </si>
  <si>
    <t>Vehicles - Total</t>
  </si>
  <si>
    <t>CAP00042</t>
  </si>
  <si>
    <t xml:space="preserve">Replacement HQ </t>
  </si>
  <si>
    <t>CAP00010</t>
  </si>
  <si>
    <t>Neighbourhood Stations - Minor Works</t>
  </si>
  <si>
    <t>CAP00054</t>
  </si>
  <si>
    <t>Abergavenny New Build</t>
  </si>
  <si>
    <t>CAP00064</t>
  </si>
  <si>
    <t>Newport Central Upgrade</t>
  </si>
  <si>
    <t>CAP00080</t>
  </si>
  <si>
    <t>Maindee refurbishment</t>
  </si>
  <si>
    <t>CAP00081</t>
  </si>
  <si>
    <t>Property &amp; evidence store</t>
  </si>
  <si>
    <t>CAP00084</t>
  </si>
  <si>
    <t>Fleet Workshops</t>
  </si>
  <si>
    <t>CAP00092</t>
  </si>
  <si>
    <t>Collaborative HQ Relocation JFU</t>
  </si>
  <si>
    <t>CAP00093</t>
  </si>
  <si>
    <t xml:space="preserve">Access Control </t>
  </si>
  <si>
    <t>CAP00089</t>
  </si>
  <si>
    <t>Works to lifts</t>
  </si>
  <si>
    <t>CAP00095</t>
  </si>
  <si>
    <t>Electric Vehicle Charging Points</t>
  </si>
  <si>
    <t>CAP00099</t>
  </si>
  <si>
    <t>Sustainability Project</t>
  </si>
  <si>
    <t>CAP00100</t>
  </si>
  <si>
    <t>Site security</t>
  </si>
  <si>
    <t>CAP00112</t>
  </si>
  <si>
    <t>CAP00115</t>
  </si>
  <si>
    <t>Rebranding of signage</t>
  </si>
  <si>
    <t>CAP00130</t>
  </si>
  <si>
    <t>CAP00129</t>
  </si>
  <si>
    <t>Estates - Total</t>
  </si>
  <si>
    <t>SRS Projects</t>
  </si>
  <si>
    <t>CAP00070</t>
  </si>
  <si>
    <t xml:space="preserve">Server Replacement </t>
  </si>
  <si>
    <t>CAP00071</t>
  </si>
  <si>
    <t>Network Replacement</t>
  </si>
  <si>
    <t>CAP00077</t>
  </si>
  <si>
    <t>SAN Replacement</t>
  </si>
  <si>
    <t>RDS00001</t>
  </si>
  <si>
    <t>FFF</t>
  </si>
  <si>
    <t>CAP00119</t>
  </si>
  <si>
    <t>FCC Maintenance - SmartStorm upgrade</t>
  </si>
  <si>
    <t>CAP00120</t>
  </si>
  <si>
    <t>FCC Maintenance - Cortex(ICCS)</t>
  </si>
  <si>
    <t>CAP00125</t>
  </si>
  <si>
    <t>Firewall in Stations</t>
  </si>
  <si>
    <t>Core Network - DR (Fairwater)</t>
  </si>
  <si>
    <t>JOINS2 for NICHE/GRS/FIRMS</t>
  </si>
  <si>
    <t xml:space="preserve">Black Rainbow </t>
  </si>
  <si>
    <t>DSD Projects</t>
  </si>
  <si>
    <t>CAP00085</t>
  </si>
  <si>
    <t>Digital Evidence Management (DEMS)</t>
  </si>
  <si>
    <t>CAP00069</t>
  </si>
  <si>
    <t>Telematics</t>
  </si>
  <si>
    <t>CAP00048</t>
  </si>
  <si>
    <t>ESN</t>
  </si>
  <si>
    <t>CAP00108</t>
  </si>
  <si>
    <t>Control room project</t>
  </si>
  <si>
    <t>CAP00109</t>
  </si>
  <si>
    <t>LEDS</t>
  </si>
  <si>
    <t>CAP00079</t>
  </si>
  <si>
    <t>Home Office Biometric Strategy (HOBS)</t>
  </si>
  <si>
    <t>CAP00118</t>
  </si>
  <si>
    <t>Process Efficiency Project (PEP)</t>
  </si>
  <si>
    <t>CAP00122</t>
  </si>
  <si>
    <t xml:space="preserve">Redaction Project (Riven's DocDefender) </t>
  </si>
  <si>
    <t>CAP00123</t>
  </si>
  <si>
    <t>JDAP</t>
  </si>
  <si>
    <t>CAP00117</t>
  </si>
  <si>
    <t>JOINS2</t>
  </si>
  <si>
    <t>CAP00126</t>
  </si>
  <si>
    <t>DIR</t>
  </si>
  <si>
    <t>CAP00127</t>
  </si>
  <si>
    <t>AFR</t>
  </si>
  <si>
    <t>CAP00128</t>
  </si>
  <si>
    <t>Role based access control</t>
  </si>
  <si>
    <t>Citizen First project  - Salesforce</t>
  </si>
  <si>
    <t>Enterprise Voice Recording</t>
  </si>
  <si>
    <t>ICT - Total</t>
  </si>
  <si>
    <t>Other SIB Projects/Schemes</t>
  </si>
  <si>
    <t>CAP00037</t>
  </si>
  <si>
    <t>ANPR replacement</t>
  </si>
  <si>
    <t>CAP00111</t>
  </si>
  <si>
    <t>RPSO Vehicles/ANPR kit</t>
  </si>
  <si>
    <t>XXX99999</t>
  </si>
  <si>
    <t xml:space="preserve">Airwave Replacement </t>
  </si>
  <si>
    <t>Taser replacement</t>
  </si>
  <si>
    <t xml:space="preserve">Drone Purchase/Replacement Programme </t>
  </si>
  <si>
    <t xml:space="preserve">Other capital spend non projects </t>
  </si>
  <si>
    <t>Non-Capital long term funded projects</t>
  </si>
  <si>
    <t>Other - Total</t>
  </si>
  <si>
    <t>Totals</t>
  </si>
  <si>
    <t>Review of Money in Vs Out To Date</t>
  </si>
  <si>
    <t>Outstanding Seized Money Ageing Summary</t>
  </si>
  <si>
    <t xml:space="preserve">Seized Money Received in vs Paid Out </t>
  </si>
  <si>
    <t>Appendix 3 - Usable Reserves Schedule as at 31st March 2025</t>
  </si>
  <si>
    <t>Op Balance</t>
  </si>
  <si>
    <t>Tfrs In</t>
  </si>
  <si>
    <t>Tfrs Out</t>
  </si>
  <si>
    <t>Bal To Date</t>
  </si>
  <si>
    <t>2024-25</t>
  </si>
  <si>
    <t>Other Usuable Reserves</t>
  </si>
  <si>
    <t>General Reserve</t>
  </si>
  <si>
    <t>Accelerated Forecasted Savings</t>
  </si>
  <si>
    <t>Capital Receipts Reserve</t>
  </si>
  <si>
    <t>Other Usuable Reserves Total</t>
  </si>
  <si>
    <t>Earmarked reserves</t>
  </si>
  <si>
    <t>Future Budgetary Balance Funds</t>
  </si>
  <si>
    <t>PCC - Commissioning</t>
  </si>
  <si>
    <t>Unspent Revenue Grants</t>
  </si>
  <si>
    <t>Third Party Funds</t>
  </si>
  <si>
    <t>Proceeds of Crime Act</t>
  </si>
  <si>
    <t>Workstream Specific Reserves</t>
  </si>
  <si>
    <t>Contingent Liability Reserve</t>
  </si>
  <si>
    <t>Airwave/ESN Reserve</t>
  </si>
  <si>
    <t>Capital Programme Reserve</t>
  </si>
  <si>
    <t>SRS/GWP ICT Project Reserve</t>
  </si>
  <si>
    <t>National Hate Crime Project to EMR</t>
  </si>
  <si>
    <t>Earmarked Reserves Total</t>
  </si>
  <si>
    <t xml:space="preserve">PFI Investment Reserve </t>
  </si>
  <si>
    <t>Usuable Reserves Total</t>
  </si>
  <si>
    <t>Police and Crime Commissioner for Gwent / Heddlu Gwent Police</t>
  </si>
  <si>
    <t>Medium Term Financial Projections 2025/26 to 2029/30</t>
  </si>
  <si>
    <t>At 31st May  2025</t>
  </si>
  <si>
    <t>( a )</t>
  </si>
  <si>
    <t>( b )</t>
  </si>
  <si>
    <t>( c )</t>
  </si>
  <si>
    <t>( d )</t>
  </si>
  <si>
    <t>( e )</t>
  </si>
  <si>
    <t>( f )</t>
  </si>
  <si>
    <t>2024/25</t>
  </si>
  <si>
    <t>2025/26</t>
  </si>
  <si>
    <t>2026/27</t>
  </si>
  <si>
    <t>2027/28</t>
  </si>
  <si>
    <t>2028/29</t>
  </si>
  <si>
    <t>2029/30</t>
  </si>
  <si>
    <t>Actual</t>
  </si>
  <si>
    <t>Forecast</t>
  </si>
  <si>
    <t>Marker</t>
  </si>
  <si>
    <t>Effect of increases to authorised Establishment,  Pay Awards and Increments</t>
  </si>
  <si>
    <t xml:space="preserve">Non-Staff Inflation </t>
  </si>
  <si>
    <t>Apprenticeship Levy Scheme</t>
  </si>
  <si>
    <t>In Service Pressures / Developments</t>
  </si>
  <si>
    <t>Budget savings identified</t>
  </si>
  <si>
    <t>Finance costs</t>
  </si>
  <si>
    <t>Unavoidable Cost Increases</t>
  </si>
  <si>
    <t>Gross Budget Movement</t>
  </si>
  <si>
    <t>Recurring Base Budget Brought Forward</t>
  </si>
  <si>
    <t>Projected Budgetary Requirement</t>
  </si>
  <si>
    <t>% Increase on Previous Years Base Budget</t>
  </si>
  <si>
    <t>Funding</t>
  </si>
  <si>
    <t>Central Government Funding</t>
  </si>
  <si>
    <t xml:space="preserve">Police Grant </t>
  </si>
  <si>
    <t>National Non-Domestic Rates</t>
  </si>
  <si>
    <t>Total Central Government Funding</t>
  </si>
  <si>
    <t>Total Funding</t>
  </si>
  <si>
    <t>Projected Recurring Deficit / (Surplus) Before Efficiencies</t>
  </si>
  <si>
    <t xml:space="preserve">Efficiencies </t>
  </si>
  <si>
    <t>Future Year Continuous Improvement Scheme Savings</t>
  </si>
  <si>
    <t>Reserve Utilisation</t>
  </si>
  <si>
    <t>Projected Recurring Deficit/ (Surplus) After Efficiencies &amp; Reserve Utilisation</t>
  </si>
  <si>
    <t>additonal rev cap contrib</t>
  </si>
  <si>
    <t>wg cso funding reduction</t>
  </si>
  <si>
    <t>go safe funding shortfall share (NR)</t>
  </si>
  <si>
    <t>apprenticeships x15</t>
  </si>
  <si>
    <t>vp additional lease year (NR)</t>
  </si>
  <si>
    <t>additional acc</t>
  </si>
  <si>
    <t>5 additonal csos to get to 160fte</t>
  </si>
  <si>
    <t>insurance premiums increase</t>
  </si>
  <si>
    <t>taser refresh reserve force only</t>
  </si>
  <si>
    <t>wg schools liaison funding reduction to nil</t>
  </si>
  <si>
    <t xml:space="preserve">further WG CSO funding loss - assume capped at £2.46m </t>
  </si>
  <si>
    <t>6 months cost saved of CSO attrition 155 to 133 at 31/3/25 - 22 CSOs at £41k at 50%</t>
  </si>
  <si>
    <t>CT precept increas to £25</t>
  </si>
  <si>
    <t>CT tax base improvement</t>
  </si>
  <si>
    <t>various other per developments tab</t>
  </si>
  <si>
    <t>I&amp;E</t>
  </si>
  <si>
    <t>check cot</t>
  </si>
  <si>
    <t>COT</t>
  </si>
  <si>
    <t>check I&amp;E</t>
  </si>
  <si>
    <t>Account Codes</t>
  </si>
  <si>
    <t>10100;10103;10106;10116;10118;10136;10139;10181;10184;10187;10190;10193;10196;10199;10202;10255;10258;10273</t>
  </si>
  <si>
    <t>10151;10160</t>
  </si>
  <si>
    <t>10109;10142</t>
  </si>
  <si>
    <t>10148;10124;10125;10121;10145;10166;10167;10268</t>
  </si>
  <si>
    <t xml:space="preserve">some of this is reclaimable with a one off payment for the 21 additional officers from Home Office - September and March acheivement £700k income hopefully </t>
  </si>
  <si>
    <t>10304;10305</t>
  </si>
  <si>
    <t>10148;10145;10167;10172;10169;10151;10268</t>
  </si>
  <si>
    <t xml:space="preserve"> Matt revieiwing with MY</t>
  </si>
  <si>
    <t>10227;10228</t>
  </si>
  <si>
    <t>10133;10130;10230</t>
  </si>
  <si>
    <t>10363;10366</t>
  </si>
  <si>
    <t>10261;10262;10264;10282;10283</t>
  </si>
  <si>
    <t>10267;10279</t>
  </si>
  <si>
    <t>11106;11109</t>
  </si>
  <si>
    <t>11121;11115</t>
  </si>
  <si>
    <t>11130;11133</t>
  </si>
  <si>
    <t>11145;11139</t>
  </si>
  <si>
    <t>11220;11214</t>
  </si>
  <si>
    <t>11428;11467</t>
  </si>
  <si>
    <t>11217;11223;11229</t>
  </si>
  <si>
    <t>MY - Variance drop to 104K underspend from 298K. This is due forecast fig A/C 11118, increase of 200K</t>
  </si>
  <si>
    <t>MY - Electricity and Gas forecast revised, orginal forecast was based on variance rather average spend. Incorrect phasing for FY2324</t>
  </si>
  <si>
    <t>11201;11204</t>
  </si>
  <si>
    <t>11198;11197</t>
  </si>
  <si>
    <t>MY - OK</t>
  </si>
  <si>
    <t xml:space="preserve">MY - Q2 to Q3 variance changed from 575K overspend to nil - Electricity and Gas forecast revisted. Previous forces based on current various rather than on monthly average. </t>
  </si>
  <si>
    <t>10307;10310;10313</t>
  </si>
  <si>
    <t>11321;11324</t>
  </si>
  <si>
    <t>11738;11735;11733</t>
  </si>
  <si>
    <t>MY - ok</t>
  </si>
  <si>
    <t>11302;11303</t>
  </si>
  <si>
    <t>11331;11334;11337</t>
  </si>
  <si>
    <t>11260;11261</t>
  </si>
  <si>
    <t>MY - Ok</t>
  </si>
  <si>
    <t xml:space="preserve">MY - Ok, tasers, underspend slight down from Q2 due to overspend in specialist equipment </t>
  </si>
  <si>
    <t>blank</t>
  </si>
  <si>
    <t>MY - Ok, 300K overspnd from 3M597 could be project spend but no budget</t>
  </si>
  <si>
    <t xml:space="preserve">MY - Underspend decrease from Q2 due to revisit to some forecast </t>
  </si>
  <si>
    <t>MY - Underspend increase from 39K under Pathologist fee</t>
  </si>
  <si>
    <t>MY - Forecast overspend increase by 90K from Q2</t>
  </si>
  <si>
    <t>JG - Hardware Budget looks high. Check position last fy</t>
  </si>
  <si>
    <t>11620;11623</t>
  </si>
  <si>
    <t>12116;12127</t>
  </si>
  <si>
    <t>11508;12164</t>
  </si>
  <si>
    <t>13321;13324;13327</t>
  </si>
  <si>
    <t>12154;12155</t>
  </si>
  <si>
    <t>15266;15282;15277</t>
  </si>
  <si>
    <t>15155;15167</t>
  </si>
  <si>
    <t>15253;15285;15288;15291</t>
  </si>
  <si>
    <t>15152;15161;15186;15202;15205;15215;15224;15276;15170;15180;15192;15218;15153;15221;15304;15305;15155;15227;15158;15100;15133;15234;15247;15253;15266;15285;15297;15310;15136;15282;15288;15291;15294;15167;15313;15123;15250;15228;15277;15154;15137;15314</t>
  </si>
  <si>
    <t>WHERE costc 8P*</t>
  </si>
  <si>
    <t>Q3 P08 - 2025/26</t>
  </si>
  <si>
    <t>Gwent Police Group Revenue Budget as at period 202509</t>
  </si>
  <si>
    <t>Appendix 1b - Chief Constable Income &amp; Expenditure Report as at  31st Dec 2025</t>
  </si>
  <si>
    <t>HM Prison &amp; Probation Service in Wales</t>
  </si>
  <si>
    <t>PCC For Merseyside</t>
  </si>
  <si>
    <t>Q3-25/26 (P09)</t>
  </si>
  <si>
    <t>ELITE SOLUTIONS UK LTD</t>
  </si>
  <si>
    <t>MONMOUTHSHIRE COUNTY COUNCIL</t>
  </si>
  <si>
    <t>PCC FOR SOUTH WALES</t>
  </si>
  <si>
    <t>CORPORATE IT SYSTEMS LTD</t>
  </si>
  <si>
    <t>Mitel Networks Limited</t>
  </si>
  <si>
    <t>Purchase Order Uptake Q4 2024/25</t>
  </si>
  <si>
    <t>Use of Earmarked Reserves-LTP</t>
  </si>
  <si>
    <t>Use of Earmarked Reserves- Budget deficit</t>
  </si>
  <si>
    <t>Total Cash Balance (Including all PCC Bank A/C’S) in the ledger as at the 31st December 2025</t>
  </si>
  <si>
    <t>1.744m</t>
  </si>
  <si>
    <t>Current Investments (Including Money Market Fund investments and Instant Access) as advised at the 31 December 2025: £25.8m.</t>
  </si>
  <si>
    <t>Debtors COT Appendix as at  31 December  2025</t>
  </si>
  <si>
    <t>Review of Money in vs Money Out 2425</t>
  </si>
  <si>
    <t>Review of Money in Vs Out 2526</t>
  </si>
  <si>
    <t>Opening Balance 25/26</t>
  </si>
  <si>
    <t>Outstanding Balance</t>
  </si>
  <si>
    <t>Seized Money Paid Out in Period Age</t>
  </si>
  <si>
    <t>2025-2026</t>
  </si>
  <si>
    <t>Q4-P10</t>
  </si>
  <si>
    <t>Q4-P11</t>
  </si>
  <si>
    <t>Q4-P12</t>
  </si>
  <si>
    <t>Total In/Out</t>
  </si>
  <si>
    <t xml:space="preserve">Seized Money Received In </t>
  </si>
  <si>
    <t xml:space="preserve">Number of Cash Items </t>
  </si>
  <si>
    <t>Money Returned to Defendant</t>
  </si>
  <si>
    <t xml:space="preserve">Money Paid to Home Office </t>
  </si>
  <si>
    <t xml:space="preserve">Money Paid to HMCTS </t>
  </si>
  <si>
    <t xml:space="preserve">Money Forfeited to Force </t>
  </si>
  <si>
    <t>Total Money Paid out</t>
  </si>
  <si>
    <t xml:space="preserve">Running Balance </t>
  </si>
  <si>
    <t>Historical Items Investigated and  Actioned</t>
  </si>
  <si>
    <t>Appendix 1a - Gwent Group Income &amp; Expenditure Report as at  31 December  2025</t>
  </si>
  <si>
    <t>Appendix 1c - PCC Income &amp; Expenditure Report as at 31 December 2025</t>
  </si>
  <si>
    <t>Appendix 2c - Creditors at 31 December 2025</t>
  </si>
  <si>
    <t>Seized Money COT Appendix as at  31 December 2025</t>
  </si>
  <si>
    <t>Budget to Spend Analysis as @ 31st December 2025</t>
  </si>
  <si>
    <t>CAP00060</t>
  </si>
  <si>
    <t>GPOF</t>
  </si>
  <si>
    <t>Refurb of Ystrad Mynach Custody Unit (phase 2)</t>
  </si>
  <si>
    <t xml:space="preserve">Cwmbran refurb  inc feasibility </t>
  </si>
  <si>
    <t>CAP00137</t>
  </si>
  <si>
    <t>Newport Custody refurb feasibility  - 10 cells</t>
  </si>
  <si>
    <t>CAP00138</t>
  </si>
  <si>
    <t xml:space="preserve">Turnpike Road </t>
  </si>
  <si>
    <t>CAP00133</t>
  </si>
  <si>
    <t>JFU Operational Suite  (Tredegar Station)</t>
  </si>
  <si>
    <t>Ystrad - HVAC</t>
  </si>
  <si>
    <t>CAP00139</t>
  </si>
  <si>
    <t>Boiler Replacement Programme</t>
  </si>
  <si>
    <t>CAP00135</t>
  </si>
  <si>
    <t>Transend (new Tranman system)</t>
  </si>
  <si>
    <t>Icotech - Microsoft project management solution</t>
  </si>
  <si>
    <t>CAP00134</t>
  </si>
  <si>
    <t>CAP00027</t>
  </si>
  <si>
    <t>CAP00132</t>
  </si>
  <si>
    <t>CAP00034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</si>
</sst>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7" formatCode="&quot;£&quot;#,##0.00;\-&quot;£&quot;#,##0.00"/>
    <numFmt numFmtId="8" formatCode="&quot;£&quot;#,##0.00;[Red]\-&quot;£&quot;#,##0.00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;[Red]\(#,##0\)"/>
    <numFmt numFmtId="165" formatCode="#,##0.00;[Red]\(#,##0.00\)"/>
    <numFmt numFmtId="166" formatCode="&quot;£&quot;#,##0.00"/>
    <numFmt numFmtId="167" formatCode="[$£-809]#,##0.00;&quot;-&quot;[$£-809]#,##0.00"/>
    <numFmt numFmtId="168" formatCode="#,##0.00_ ;[Red]\-#,##0.00\ "/>
    <numFmt numFmtId="169" formatCode="#,##0_ ;[Red]\-#,##0\ "/>
    <numFmt numFmtId="170" formatCode="0_ ;[Red]\-0\ "/>
    <numFmt numFmtId="171" formatCode="#,##0;[Red]\(#,##0\);&quot;-&quot;"/>
    <numFmt numFmtId="172" formatCode="#,##0.000;[Red]\(#,##0.000\);&quot;-&quot;"/>
    <numFmt numFmtId="173" formatCode="#,##0.0000;[Red]\(#,##0.0000\);&quot;-&quot;"/>
    <numFmt numFmtId="174" formatCode="#,##0.00000000000"/>
    <numFmt numFmtId="175" formatCode="_-* #,##0_-;\-* #,##0_-;_-* &quot;-&quot;??_-;_-@_-"/>
    <numFmt numFmtId="176" formatCode="0.0%"/>
    <numFmt numFmtId="177" formatCode="#,##0;\(#,##0\)"/>
    <numFmt numFmtId="178" formatCode="#,##0_ ;[Red]\(#,##0\)"/>
  </numFmts>
  <fonts count="7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6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1"/>
      <color rgb="FF000000"/>
      <name val="Calibri"/>
      <family val="2"/>
    </font>
    <font>
      <b/>
      <sz val="10"/>
      <name val="Calibri"/>
      <family val="2"/>
    </font>
    <font>
      <b/>
      <u/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0" tint="-0.249977111117893"/>
      <name val="Arial"/>
      <family val="2"/>
    </font>
    <font>
      <u/>
      <sz val="10"/>
      <color rgb="FFFF000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theme="0" tint="-0.249977111117893"/>
      <name val="Calibri"/>
      <family val="2"/>
    </font>
    <font>
      <b/>
      <sz val="11"/>
      <color rgb="FF000000"/>
      <name val="Calibri"/>
      <family val="2"/>
    </font>
    <font>
      <u/>
      <sz val="11"/>
      <color rgb="FFFF0000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20"/>
      <color theme="1"/>
      <name val="Calibri"/>
      <family val="2"/>
    </font>
    <font>
      <sz val="10"/>
      <name val="Arial"/>
      <family val="2"/>
    </font>
    <font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1"/>
      <color theme="2" tint="-0.249977111117893"/>
      <name val="Calibri"/>
      <family val="2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9"/>
      <color rgb="FFFF0000"/>
      <name val="Calibri"/>
      <family val="2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1"/>
      <name val="Calibri"/>
      <family val="2"/>
      <scheme val="minor"/>
    </font>
    <font>
      <sz val="11"/>
      <name val="Arial"/>
      <family val="2"/>
    </font>
    <font>
      <b/>
      <sz val="11"/>
      <name val="Arial"/>
    </font>
    <font>
      <sz val="11"/>
      <name val="Calibri"/>
    </font>
    <font>
      <b/>
      <sz val="10"/>
      <name val="Arial"/>
    </font>
    <font>
      <b/>
      <sz val="11"/>
      <name val="Calibri"/>
    </font>
    <font>
      <sz val="11"/>
      <color rgb="FFFF0000"/>
      <name val="Calibri"/>
    </font>
    <font>
      <b/>
      <sz val="9"/>
      <name val="Arial"/>
    </font>
    <font>
      <b/>
      <sz val="8"/>
      <color rgb="FFFF0000"/>
      <name val="Arial"/>
    </font>
    <font>
      <b/>
      <sz val="8"/>
      <name val="Arial"/>
    </font>
    <font>
      <b/>
      <sz val="11"/>
      <color rgb="FFFF0000"/>
      <name val="Calibri"/>
    </font>
    <font>
      <b/>
      <sz val="11"/>
      <color rgb="FF000000"/>
      <name val="Calibri"/>
    </font>
    <font>
      <b/>
      <sz val="9"/>
      <color rgb="FFFF0000"/>
      <name val="Calibri"/>
    </font>
    <font>
      <b/>
      <i/>
      <sz val="11"/>
      <color rgb="FF00B0F0"/>
      <name val="Calibri"/>
    </font>
    <font>
      <i/>
      <sz val="11"/>
      <color rgb="FF00B0F0"/>
      <name val="Calibri"/>
    </font>
  </fonts>
  <fills count="2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4">
    <xf numFmtId="0" fontId="0" fillId="0" borderId="0"/>
    <xf numFmtId="0" fontId="4" fillId="0" borderId="0"/>
    <xf numFmtId="0" fontId="5" fillId="0" borderId="0"/>
    <xf numFmtId="9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3" fillId="0" borderId="0"/>
    <xf numFmtId="0" fontId="14" fillId="0" borderId="0" applyNumberFormat="0" applyFont="0" applyBorder="0" applyProtection="0"/>
    <xf numFmtId="0" fontId="14" fillId="0" borderId="0"/>
    <xf numFmtId="0" fontId="14" fillId="0" borderId="0" applyNumberFormat="0" applyFont="0" applyBorder="0" applyProtection="0"/>
    <xf numFmtId="0" fontId="18" fillId="0" borderId="0"/>
    <xf numFmtId="0" fontId="11" fillId="0" borderId="0"/>
    <xf numFmtId="0" fontId="11" fillId="0" borderId="0"/>
    <xf numFmtId="9" fontId="14" fillId="0" borderId="0" applyFont="0" applyFill="0" applyBorder="0" applyAlignment="0" applyProtection="0"/>
    <xf numFmtId="0" fontId="18" fillId="0" borderId="0"/>
    <xf numFmtId="0" fontId="18" fillId="0" borderId="0"/>
    <xf numFmtId="0" fontId="5" fillId="0" borderId="0"/>
    <xf numFmtId="0" fontId="11" fillId="0" borderId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9" fillId="0" borderId="0"/>
    <xf numFmtId="0" fontId="4" fillId="0" borderId="0"/>
    <xf numFmtId="43" fontId="11" fillId="0" borderId="0" applyFont="0" applyFill="0" applyBorder="0" applyAlignment="0" applyProtection="0"/>
    <xf numFmtId="0" fontId="41" fillId="0" borderId="0"/>
    <xf numFmtId="0" fontId="18" fillId="0" borderId="0"/>
    <xf numFmtId="0" fontId="4" fillId="0" borderId="0"/>
    <xf numFmtId="0" fontId="4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1" fillId="0" borderId="0"/>
    <xf numFmtId="0" fontId="1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8" fillId="0" borderId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8" fillId="0" borderId="0"/>
    <xf numFmtId="43" fontId="11" fillId="0" borderId="0" applyFont="0" applyFill="0" applyBorder="0" applyAlignment="0" applyProtection="0"/>
    <xf numFmtId="0" fontId="51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" fillId="0" borderId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8" fillId="0" borderId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8" fillId="0" borderId="0"/>
  </cellStyleXfs>
  <cellXfs count="504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0" xfId="1"/>
    <xf numFmtId="0" fontId="6" fillId="0" borderId="0" xfId="1" applyFont="1"/>
    <xf numFmtId="0" fontId="4" fillId="0" borderId="0" xfId="1" applyAlignment="1">
      <alignment wrapText="1"/>
    </xf>
    <xf numFmtId="3" fontId="8" fillId="2" borderId="4" xfId="1" applyNumberFormat="1" applyFont="1" applyFill="1" applyBorder="1" applyAlignment="1">
      <alignment horizontal="center" wrapText="1"/>
    </xf>
    <xf numFmtId="3" fontId="8" fillId="2" borderId="2" xfId="1" applyNumberFormat="1" applyFont="1" applyFill="1" applyBorder="1" applyAlignment="1">
      <alignment horizontal="center" wrapText="1"/>
    </xf>
    <xf numFmtId="0" fontId="9" fillId="0" borderId="0" xfId="1" applyFont="1"/>
    <xf numFmtId="0" fontId="6" fillId="2" borderId="0" xfId="1" applyFont="1" applyFill="1" applyAlignment="1">
      <alignment horizontal="left" wrapText="1"/>
    </xf>
    <xf numFmtId="0" fontId="6" fillId="2" borderId="0" xfId="1" applyFont="1" applyFill="1"/>
    <xf numFmtId="0" fontId="0" fillId="3" borderId="0" xfId="0" applyFill="1"/>
    <xf numFmtId="0" fontId="10" fillId="0" borderId="0" xfId="4" applyAlignment="1">
      <alignment horizontal="left" vertical="top"/>
    </xf>
    <xf numFmtId="164" fontId="4" fillId="0" borderId="0" xfId="1" applyNumberFormat="1"/>
    <xf numFmtId="164" fontId="6" fillId="0" borderId="0" xfId="1" applyNumberFormat="1" applyFont="1"/>
    <xf numFmtId="164" fontId="4" fillId="0" borderId="0" xfId="1" applyNumberFormat="1" applyAlignment="1">
      <alignment wrapText="1"/>
    </xf>
    <xf numFmtId="164" fontId="6" fillId="2" borderId="0" xfId="1" applyNumberFormat="1" applyFont="1" applyFill="1"/>
    <xf numFmtId="164" fontId="8" fillId="0" borderId="0" xfId="1" applyNumberFormat="1" applyFont="1" applyAlignment="1">
      <alignment horizontal="center" wrapText="1"/>
    </xf>
    <xf numFmtId="164" fontId="6" fillId="2" borderId="0" xfId="1" applyNumberFormat="1" applyFont="1" applyFill="1" applyAlignment="1">
      <alignment horizontal="left" wrapText="1"/>
    </xf>
    <xf numFmtId="0" fontId="7" fillId="4" borderId="0" xfId="1" applyFont="1" applyFill="1" applyAlignment="1">
      <alignment horizontal="left" wrapText="1"/>
    </xf>
    <xf numFmtId="0" fontId="7" fillId="4" borderId="0" xfId="1" applyFont="1" applyFill="1"/>
    <xf numFmtId="164" fontId="6" fillId="4" borderId="0" xfId="1" applyNumberFormat="1" applyFont="1" applyFill="1"/>
    <xf numFmtId="164" fontId="6" fillId="5" borderId="0" xfId="1" applyNumberFormat="1" applyFont="1" applyFill="1"/>
    <xf numFmtId="0" fontId="6" fillId="5" borderId="0" xfId="1" applyFont="1" applyFill="1"/>
    <xf numFmtId="0" fontId="4" fillId="5" borderId="0" xfId="1" applyFill="1"/>
    <xf numFmtId="0" fontId="6" fillId="0" borderId="0" xfId="1" applyFont="1" applyAlignment="1">
      <alignment horizontal="left" wrapText="1"/>
    </xf>
    <xf numFmtId="164" fontId="6" fillId="0" borderId="0" xfId="1" applyNumberFormat="1" applyFont="1" applyAlignment="1">
      <alignment horizontal="left" wrapText="1"/>
    </xf>
    <xf numFmtId="165" fontId="0" fillId="0" borderId="0" xfId="0" applyNumberFormat="1"/>
    <xf numFmtId="164" fontId="8" fillId="6" borderId="4" xfId="2" applyNumberFormat="1" applyFont="1" applyFill="1" applyBorder="1" applyAlignment="1">
      <alignment horizontal="center" wrapText="1"/>
    </xf>
    <xf numFmtId="164" fontId="5" fillId="0" borderId="0" xfId="2" applyNumberFormat="1"/>
    <xf numFmtId="3" fontId="8" fillId="7" borderId="4" xfId="1" applyNumberFormat="1" applyFont="1" applyFill="1" applyBorder="1" applyAlignment="1">
      <alignment horizontal="center" wrapText="1"/>
    </xf>
    <xf numFmtId="0" fontId="7" fillId="0" borderId="0" xfId="1" applyFont="1"/>
    <xf numFmtId="0" fontId="12" fillId="0" borderId="0" xfId="0" applyFont="1" applyAlignment="1">
      <alignment vertical="center"/>
    </xf>
    <xf numFmtId="0" fontId="6" fillId="0" borderId="0" xfId="9" applyFont="1"/>
    <xf numFmtId="0" fontId="16" fillId="0" borderId="0" xfId="9" applyFont="1"/>
    <xf numFmtId="0" fontId="6" fillId="0" borderId="0" xfId="9" applyFont="1" applyAlignment="1">
      <alignment horizontal="center" wrapText="1"/>
    </xf>
    <xf numFmtId="0" fontId="19" fillId="0" borderId="0" xfId="9" applyFont="1"/>
    <xf numFmtId="0" fontId="19" fillId="0" borderId="0" xfId="9" applyFont="1" applyBorder="1"/>
    <xf numFmtId="0" fontId="20" fillId="0" borderId="0" xfId="9" applyFont="1" applyAlignment="1">
      <alignment horizontal="center"/>
    </xf>
    <xf numFmtId="164" fontId="6" fillId="0" borderId="0" xfId="9" applyNumberFormat="1" applyFont="1" applyAlignment="1">
      <alignment horizontal="center"/>
    </xf>
    <xf numFmtId="0" fontId="19" fillId="0" borderId="0" xfId="10" applyFont="1"/>
    <xf numFmtId="164" fontId="19" fillId="0" borderId="0" xfId="9" applyNumberFormat="1" applyFont="1"/>
    <xf numFmtId="167" fontId="19" fillId="0" borderId="0" xfId="11" applyNumberFormat="1" applyFont="1" applyBorder="1"/>
    <xf numFmtId="0" fontId="21" fillId="0" borderId="0" xfId="9" applyFont="1"/>
    <xf numFmtId="44" fontId="19" fillId="0" borderId="0" xfId="10" applyNumberFormat="1" applyFont="1"/>
    <xf numFmtId="164" fontId="6" fillId="0" borderId="0" xfId="9" applyNumberFormat="1" applyFont="1" applyBorder="1"/>
    <xf numFmtId="167" fontId="20" fillId="0" borderId="0" xfId="11" applyNumberFormat="1" applyFont="1" applyBorder="1"/>
    <xf numFmtId="0" fontId="16" fillId="0" borderId="0" xfId="9" applyFont="1" applyAlignment="1">
      <alignment horizontal="center" wrapText="1"/>
    </xf>
    <xf numFmtId="14" fontId="19" fillId="0" borderId="0" xfId="10" applyNumberFormat="1" applyFont="1"/>
    <xf numFmtId="164" fontId="6" fillId="0" borderId="10" xfId="9" applyNumberFormat="1" applyFont="1" applyBorder="1"/>
    <xf numFmtId="17" fontId="19" fillId="0" borderId="0" xfId="9" applyNumberFormat="1" applyFont="1"/>
    <xf numFmtId="0" fontId="19" fillId="0" borderId="0" xfId="10" applyFont="1" applyAlignment="1">
      <alignment horizontal="right"/>
    </xf>
    <xf numFmtId="0" fontId="20" fillId="0" borderId="0" xfId="11" applyFont="1" applyAlignment="1">
      <alignment horizontal="right"/>
    </xf>
    <xf numFmtId="0" fontId="22" fillId="0" borderId="11" xfId="10" applyFont="1" applyBorder="1"/>
    <xf numFmtId="0" fontId="19" fillId="0" borderId="12" xfId="10" applyFont="1" applyBorder="1"/>
    <xf numFmtId="0" fontId="19" fillId="0" borderId="13" xfId="10" applyFont="1" applyBorder="1"/>
    <xf numFmtId="0" fontId="19" fillId="0" borderId="14" xfId="10" applyFont="1" applyBorder="1"/>
    <xf numFmtId="0" fontId="23" fillId="8" borderId="15" xfId="10" applyFont="1" applyFill="1" applyBorder="1"/>
    <xf numFmtId="0" fontId="20" fillId="0" borderId="12" xfId="10" applyFont="1" applyBorder="1"/>
    <xf numFmtId="0" fontId="20" fillId="0" borderId="13" xfId="10" applyFont="1" applyBorder="1" applyAlignment="1">
      <alignment horizontal="center"/>
    </xf>
    <xf numFmtId="0" fontId="20" fillId="0" borderId="14" xfId="10" applyFont="1" applyBorder="1"/>
    <xf numFmtId="17" fontId="19" fillId="0" borderId="5" xfId="10" applyNumberFormat="1" applyFont="1" applyBorder="1"/>
    <xf numFmtId="0" fontId="19" fillId="0" borderId="8" xfId="10" applyFont="1" applyBorder="1" applyAlignment="1">
      <alignment horizontal="center"/>
    </xf>
    <xf numFmtId="166" fontId="19" fillId="0" borderId="0" xfId="10" applyNumberFormat="1" applyFont="1" applyAlignment="1">
      <alignment horizontal="center"/>
    </xf>
    <xf numFmtId="166" fontId="19" fillId="0" borderId="8" xfId="10" applyNumberFormat="1" applyFont="1" applyBorder="1" applyAlignment="1">
      <alignment horizontal="center"/>
    </xf>
    <xf numFmtId="7" fontId="19" fillId="0" borderId="5" xfId="10" applyNumberFormat="1" applyFont="1" applyBorder="1" applyAlignment="1">
      <alignment horizontal="center"/>
    </xf>
    <xf numFmtId="166" fontId="19" fillId="0" borderId="5" xfId="10" applyNumberFormat="1" applyFont="1" applyBorder="1" applyAlignment="1">
      <alignment horizontal="center"/>
    </xf>
    <xf numFmtId="166" fontId="21" fillId="0" borderId="0" xfId="14" applyNumberFormat="1" applyFont="1" applyAlignment="1">
      <alignment horizontal="center"/>
    </xf>
    <xf numFmtId="0" fontId="24" fillId="0" borderId="5" xfId="10" applyFont="1" applyBorder="1"/>
    <xf numFmtId="0" fontId="20" fillId="0" borderId="16" xfId="10" applyFont="1" applyBorder="1"/>
    <xf numFmtId="0" fontId="20" fillId="0" borderId="17" xfId="10" applyFont="1" applyBorder="1" applyAlignment="1">
      <alignment horizontal="center"/>
    </xf>
    <xf numFmtId="0" fontId="20" fillId="0" borderId="18" xfId="10" applyFont="1" applyBorder="1"/>
    <xf numFmtId="0" fontId="17" fillId="0" borderId="0" xfId="16" applyFont="1" applyAlignment="1">
      <alignment horizontal="center" vertical="center" wrapText="1"/>
    </xf>
    <xf numFmtId="168" fontId="17" fillId="0" borderId="0" xfId="16" applyNumberFormat="1" applyFont="1" applyAlignment="1">
      <alignment horizontal="center" vertical="center" wrapText="1"/>
    </xf>
    <xf numFmtId="0" fontId="5" fillId="0" borderId="0" xfId="20"/>
    <xf numFmtId="0" fontId="5" fillId="0" borderId="0" xfId="20" applyAlignment="1">
      <alignment horizontal="center"/>
    </xf>
    <xf numFmtId="3" fontId="5" fillId="0" borderId="0" xfId="20" applyNumberFormat="1" applyAlignment="1">
      <alignment horizontal="center"/>
    </xf>
    <xf numFmtId="3" fontId="5" fillId="0" borderId="0" xfId="20" applyNumberFormat="1"/>
    <xf numFmtId="0" fontId="6" fillId="0" borderId="0" xfId="20" applyFont="1"/>
    <xf numFmtId="3" fontId="6" fillId="0" borderId="0" xfId="20" applyNumberFormat="1" applyFont="1" applyAlignment="1">
      <alignment horizontal="center"/>
    </xf>
    <xf numFmtId="174" fontId="5" fillId="0" borderId="0" xfId="20" applyNumberFormat="1"/>
    <xf numFmtId="0" fontId="6" fillId="0" borderId="0" xfId="2" applyFont="1"/>
    <xf numFmtId="0" fontId="28" fillId="0" borderId="11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9" fillId="8" borderId="15" xfId="0" applyFont="1" applyFill="1" applyBorder="1"/>
    <xf numFmtId="0" fontId="30" fillId="0" borderId="12" xfId="0" applyFont="1" applyBorder="1"/>
    <xf numFmtId="0" fontId="30" fillId="0" borderId="13" xfId="0" applyFont="1" applyBorder="1" applyAlignment="1">
      <alignment horizontal="center"/>
    </xf>
    <xf numFmtId="0" fontId="30" fillId="0" borderId="14" xfId="0" applyFont="1" applyBorder="1"/>
    <xf numFmtId="17" fontId="0" fillId="0" borderId="5" xfId="0" applyNumberFormat="1" applyBorder="1"/>
    <xf numFmtId="0" fontId="0" fillId="0" borderId="8" xfId="0" applyBorder="1" applyAlignment="1">
      <alignment horizontal="center"/>
    </xf>
    <xf numFmtId="0" fontId="31" fillId="0" borderId="5" xfId="0" applyFont="1" applyBorder="1"/>
    <xf numFmtId="0" fontId="30" fillId="0" borderId="5" xfId="0" applyFont="1" applyBorder="1" applyAlignment="1">
      <alignment horizontal="center"/>
    </xf>
    <xf numFmtId="0" fontId="30" fillId="0" borderId="16" xfId="0" applyFont="1" applyBorder="1"/>
    <xf numFmtId="0" fontId="30" fillId="0" borderId="17" xfId="0" applyFont="1" applyBorder="1" applyAlignment="1">
      <alignment horizontal="center"/>
    </xf>
    <xf numFmtId="0" fontId="30" fillId="0" borderId="18" xfId="0" applyFont="1" applyBorder="1"/>
    <xf numFmtId="166" fontId="0" fillId="0" borderId="5" xfId="0" applyNumberFormat="1" applyBorder="1" applyAlignment="1">
      <alignment horizontal="center"/>
    </xf>
    <xf numFmtId="10" fontId="0" fillId="0" borderId="5" xfId="15" applyNumberFormat="1" applyFont="1" applyBorder="1" applyAlignment="1">
      <alignment horizontal="center"/>
    </xf>
    <xf numFmtId="10" fontId="30" fillId="0" borderId="5" xfId="0" applyNumberFormat="1" applyFont="1" applyBorder="1" applyAlignment="1">
      <alignment horizontal="center"/>
    </xf>
    <xf numFmtId="0" fontId="20" fillId="0" borderId="0" xfId="9" applyFont="1"/>
    <xf numFmtId="3" fontId="4" fillId="0" borderId="0" xfId="1" applyNumberFormat="1"/>
    <xf numFmtId="0" fontId="34" fillId="0" borderId="0" xfId="16" applyFont="1"/>
    <xf numFmtId="4" fontId="19" fillId="0" borderId="0" xfId="9" applyNumberFormat="1" applyFont="1"/>
    <xf numFmtId="0" fontId="12" fillId="11" borderId="0" xfId="0" applyFont="1" applyFill="1" applyAlignment="1">
      <alignment vertical="center"/>
    </xf>
    <xf numFmtId="0" fontId="0" fillId="11" borderId="0" xfId="0" applyFill="1"/>
    <xf numFmtId="8" fontId="0" fillId="11" borderId="0" xfId="0" applyNumberFormat="1" applyFill="1" applyAlignment="1">
      <alignment vertical="center"/>
    </xf>
    <xf numFmtId="0" fontId="4" fillId="11" borderId="0" xfId="1" quotePrefix="1" applyFill="1"/>
    <xf numFmtId="0" fontId="4" fillId="0" borderId="0" xfId="7" applyFont="1"/>
    <xf numFmtId="166" fontId="0" fillId="11" borderId="0" xfId="23" applyNumberFormat="1" applyFont="1" applyFill="1"/>
    <xf numFmtId="9" fontId="4" fillId="0" borderId="0" xfId="24" applyFont="1"/>
    <xf numFmtId="0" fontId="4" fillId="0" borderId="0" xfId="1" quotePrefix="1"/>
    <xf numFmtId="0" fontId="33" fillId="0" borderId="0" xfId="0" applyFont="1"/>
    <xf numFmtId="175" fontId="19" fillId="0" borderId="0" xfId="9" applyNumberFormat="1" applyFont="1"/>
    <xf numFmtId="3" fontId="8" fillId="0" borderId="0" xfId="1" applyNumberFormat="1" applyFont="1" applyAlignment="1">
      <alignment horizontal="center" wrapText="1"/>
    </xf>
    <xf numFmtId="0" fontId="36" fillId="12" borderId="1" xfId="1" applyFont="1" applyFill="1" applyBorder="1" applyAlignment="1">
      <alignment horizontal="center" vertical="center"/>
    </xf>
    <xf numFmtId="0" fontId="36" fillId="12" borderId="3" xfId="1" applyFont="1" applyFill="1" applyBorder="1" applyAlignment="1">
      <alignment horizontal="center" vertical="center"/>
    </xf>
    <xf numFmtId="3" fontId="37" fillId="12" borderId="4" xfId="1" applyNumberFormat="1" applyFont="1" applyFill="1" applyBorder="1" applyAlignment="1">
      <alignment horizontal="center" wrapText="1"/>
    </xf>
    <xf numFmtId="3" fontId="37" fillId="12" borderId="2" xfId="1" applyNumberFormat="1" applyFont="1" applyFill="1" applyBorder="1" applyAlignment="1">
      <alignment horizontal="center" wrapText="1"/>
    </xf>
    <xf numFmtId="3" fontId="37" fillId="12" borderId="4" xfId="2" applyNumberFormat="1" applyFont="1" applyFill="1" applyBorder="1" applyAlignment="1">
      <alignment horizontal="center" wrapText="1"/>
    </xf>
    <xf numFmtId="3" fontId="37" fillId="12" borderId="21" xfId="2" applyNumberFormat="1" applyFont="1" applyFill="1" applyBorder="1" applyAlignment="1">
      <alignment horizontal="center" wrapText="1"/>
    </xf>
    <xf numFmtId="3" fontId="37" fillId="0" borderId="0" xfId="1" applyNumberFormat="1" applyFont="1" applyAlignment="1">
      <alignment horizontal="center" wrapText="1"/>
    </xf>
    <xf numFmtId="0" fontId="38" fillId="0" borderId="0" xfId="0" applyFont="1"/>
    <xf numFmtId="0" fontId="35" fillId="0" borderId="0" xfId="0" applyFont="1"/>
    <xf numFmtId="0" fontId="4" fillId="0" borderId="0" xfId="6" applyFont="1"/>
    <xf numFmtId="166" fontId="30" fillId="0" borderId="5" xfId="0" applyNumberFormat="1" applyFont="1" applyBorder="1" applyAlignment="1">
      <alignment horizontal="center"/>
    </xf>
    <xf numFmtId="0" fontId="8" fillId="0" borderId="0" xfId="16" applyFont="1" applyAlignment="1">
      <alignment horizontal="center"/>
    </xf>
    <xf numFmtId="43" fontId="19" fillId="0" borderId="0" xfId="9" applyNumberFormat="1" applyFont="1"/>
    <xf numFmtId="0" fontId="18" fillId="0" borderId="0" xfId="16"/>
    <xf numFmtId="168" fontId="8" fillId="0" borderId="0" xfId="16" applyNumberFormat="1" applyFont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3" fontId="4" fillId="0" borderId="23" xfId="1" applyNumberFormat="1" applyBorder="1" applyAlignment="1">
      <alignment horizontal="center"/>
    </xf>
    <xf numFmtId="3" fontId="4" fillId="0" borderId="25" xfId="1" applyNumberFormat="1" applyBorder="1" applyAlignment="1">
      <alignment horizontal="center"/>
    </xf>
    <xf numFmtId="3" fontId="4" fillId="0" borderId="19" xfId="1" applyNumberFormat="1" applyBorder="1" applyAlignment="1">
      <alignment horizontal="center" wrapText="1"/>
    </xf>
    <xf numFmtId="0" fontId="0" fillId="0" borderId="19" xfId="0" applyBorder="1"/>
    <xf numFmtId="0" fontId="0" fillId="0" borderId="26" xfId="0" applyBorder="1"/>
    <xf numFmtId="3" fontId="4" fillId="0" borderId="19" xfId="1" applyNumberFormat="1" applyBorder="1" applyAlignment="1">
      <alignment horizontal="center"/>
    </xf>
    <xf numFmtId="3" fontId="6" fillId="0" borderId="27" xfId="1" applyNumberFormat="1" applyFont="1" applyBorder="1" applyAlignment="1">
      <alignment horizontal="center"/>
    </xf>
    <xf numFmtId="0" fontId="0" fillId="0" borderId="28" xfId="0" applyBorder="1"/>
    <xf numFmtId="3" fontId="6" fillId="0" borderId="22" xfId="1" applyNumberFormat="1" applyFont="1" applyBorder="1" applyAlignment="1">
      <alignment horizontal="center"/>
    </xf>
    <xf numFmtId="0" fontId="6" fillId="13" borderId="22" xfId="1" applyFont="1" applyFill="1" applyBorder="1" applyAlignment="1">
      <alignment horizontal="center"/>
    </xf>
    <xf numFmtId="3" fontId="6" fillId="13" borderId="22" xfId="1" applyNumberFormat="1" applyFont="1" applyFill="1" applyBorder="1" applyAlignment="1">
      <alignment horizontal="center"/>
    </xf>
    <xf numFmtId="0" fontId="44" fillId="0" borderId="19" xfId="0" applyFont="1" applyBorder="1"/>
    <xf numFmtId="0" fontId="40" fillId="0" borderId="19" xfId="0" applyFont="1" applyBorder="1"/>
    <xf numFmtId="0" fontId="16" fillId="0" borderId="19" xfId="1" applyFont="1" applyBorder="1"/>
    <xf numFmtId="0" fontId="45" fillId="0" borderId="19" xfId="0" applyFont="1" applyBorder="1"/>
    <xf numFmtId="0" fontId="0" fillId="0" borderId="0" xfId="0" applyAlignment="1">
      <alignment horizontal="center" vertical="center" wrapText="1"/>
    </xf>
    <xf numFmtId="0" fontId="14" fillId="0" borderId="0" xfId="35" applyAlignment="1">
      <alignment horizontal="right"/>
    </xf>
    <xf numFmtId="0" fontId="14" fillId="0" borderId="0" xfId="37" applyAlignment="1">
      <alignment horizontal="right"/>
    </xf>
    <xf numFmtId="43" fontId="14" fillId="0" borderId="0" xfId="34" applyFont="1" applyAlignment="1">
      <alignment horizontal="right"/>
    </xf>
    <xf numFmtId="0" fontId="4" fillId="0" borderId="0" xfId="0" applyFont="1"/>
    <xf numFmtId="0" fontId="4" fillId="3" borderId="0" xfId="0" applyFont="1" applyFill="1"/>
    <xf numFmtId="164" fontId="32" fillId="0" borderId="0" xfId="40" applyNumberFormat="1" applyFont="1"/>
    <xf numFmtId="164" fontId="32" fillId="0" borderId="0" xfId="41" applyNumberFormat="1" applyFont="1"/>
    <xf numFmtId="0" fontId="6" fillId="0" borderId="0" xfId="9" applyFont="1" applyAlignment="1">
      <alignment horizontal="center"/>
    </xf>
    <xf numFmtId="3" fontId="4" fillId="0" borderId="0" xfId="1" applyNumberFormat="1" applyAlignment="1">
      <alignment horizontal="center"/>
    </xf>
    <xf numFmtId="3" fontId="4" fillId="13" borderId="0" xfId="1" applyNumberFormat="1" applyFill="1" applyAlignment="1">
      <alignment horizontal="center"/>
    </xf>
    <xf numFmtId="176" fontId="19" fillId="0" borderId="0" xfId="24" applyNumberFormat="1" applyFont="1"/>
    <xf numFmtId="0" fontId="20" fillId="0" borderId="0" xfId="10" applyFont="1"/>
    <xf numFmtId="10" fontId="0" fillId="0" borderId="0" xfId="15" applyNumberFormat="1" applyFont="1" applyBorder="1" applyAlignment="1">
      <alignment horizontal="center"/>
    </xf>
    <xf numFmtId="10" fontId="30" fillId="0" borderId="0" xfId="0" applyNumberFormat="1" applyFont="1" applyAlignment="1">
      <alignment horizontal="center"/>
    </xf>
    <xf numFmtId="0" fontId="30" fillId="0" borderId="0" xfId="0" applyFont="1"/>
    <xf numFmtId="1" fontId="30" fillId="0" borderId="5" xfId="0" applyNumberFormat="1" applyFont="1" applyBorder="1" applyAlignment="1">
      <alignment horizontal="center"/>
    </xf>
    <xf numFmtId="2" fontId="14" fillId="0" borderId="0" xfId="37" applyNumberFormat="1" applyAlignment="1">
      <alignment horizontal="right"/>
    </xf>
    <xf numFmtId="164" fontId="4" fillId="0" borderId="0" xfId="2" applyNumberFormat="1" applyFont="1"/>
    <xf numFmtId="1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/>
    <xf numFmtId="166" fontId="30" fillId="0" borderId="0" xfId="0" applyNumberFormat="1" applyFont="1" applyAlignment="1">
      <alignment horizontal="center"/>
    </xf>
    <xf numFmtId="0" fontId="0" fillId="0" borderId="5" xfId="0" applyBorder="1" applyAlignment="1">
      <alignment horizontal="left"/>
    </xf>
    <xf numFmtId="176" fontId="6" fillId="0" borderId="0" xfId="24" applyNumberFormat="1" applyFont="1" applyBorder="1"/>
    <xf numFmtId="0" fontId="18" fillId="0" borderId="0" xfId="50" applyAlignment="1">
      <alignment vertical="center"/>
    </xf>
    <xf numFmtId="0" fontId="29" fillId="0" borderId="15" xfId="0" applyFont="1" applyBorder="1"/>
    <xf numFmtId="43" fontId="14" fillId="0" borderId="5" xfId="34" applyFont="1" applyFill="1" applyBorder="1" applyAlignment="1">
      <alignment horizontal="right"/>
    </xf>
    <xf numFmtId="43" fontId="14" fillId="0" borderId="5" xfId="34" applyFont="1" applyBorder="1" applyAlignment="1">
      <alignment horizontal="right"/>
    </xf>
    <xf numFmtId="0" fontId="14" fillId="0" borderId="5" xfId="37" applyBorder="1"/>
    <xf numFmtId="10" fontId="12" fillId="0" borderId="5" xfId="15" applyNumberFormat="1" applyFont="1" applyBorder="1" applyAlignment="1">
      <alignment horizontal="center"/>
    </xf>
    <xf numFmtId="0" fontId="18" fillId="0" borderId="0" xfId="50"/>
    <xf numFmtId="0" fontId="18" fillId="0" borderId="0" xfId="50" applyAlignment="1">
      <alignment horizontal="left"/>
    </xf>
    <xf numFmtId="0" fontId="42" fillId="0" borderId="0" xfId="16" applyFont="1"/>
    <xf numFmtId="0" fontId="6" fillId="0" borderId="0" xfId="16" applyFont="1"/>
    <xf numFmtId="0" fontId="6" fillId="0" borderId="0" xfId="16" applyFont="1" applyAlignment="1">
      <alignment vertical="center"/>
    </xf>
    <xf numFmtId="0" fontId="6" fillId="0" borderId="0" xfId="16" applyFont="1" applyAlignment="1">
      <alignment horizontal="center" vertical="center" wrapText="1"/>
    </xf>
    <xf numFmtId="2" fontId="18" fillId="0" borderId="0" xfId="17" applyNumberFormat="1" applyAlignment="1">
      <alignment horizontal="left"/>
    </xf>
    <xf numFmtId="40" fontId="18" fillId="0" borderId="0" xfId="29" applyNumberFormat="1" applyAlignment="1">
      <alignment horizontal="right"/>
    </xf>
    <xf numFmtId="40" fontId="18" fillId="0" borderId="0" xfId="50" applyNumberFormat="1" applyAlignment="1">
      <alignment horizontal="right"/>
    </xf>
    <xf numFmtId="43" fontId="17" fillId="0" borderId="0" xfId="50" applyNumberFormat="1" applyFont="1"/>
    <xf numFmtId="43" fontId="18" fillId="0" borderId="0" xfId="16" applyNumberFormat="1"/>
    <xf numFmtId="0" fontId="17" fillId="0" borderId="0" xfId="16" applyFont="1"/>
    <xf numFmtId="0" fontId="6" fillId="0" borderId="0" xfId="16" applyFont="1" applyAlignment="1">
      <alignment horizontal="center"/>
    </xf>
    <xf numFmtId="1" fontId="18" fillId="0" borderId="0" xfId="17" applyNumberFormat="1" applyAlignment="1">
      <alignment horizontal="center"/>
    </xf>
    <xf numFmtId="170" fontId="8" fillId="0" borderId="0" xfId="16" applyNumberFormat="1" applyFont="1" applyAlignment="1">
      <alignment horizontal="center" vertical="center" wrapText="1"/>
    </xf>
    <xf numFmtId="164" fontId="0" fillId="0" borderId="0" xfId="16" applyNumberFormat="1" applyFont="1" applyAlignment="1">
      <alignment horizontal="right"/>
    </xf>
    <xf numFmtId="164" fontId="18" fillId="0" borderId="0" xfId="16" applyNumberFormat="1" applyAlignment="1">
      <alignment horizontal="right"/>
    </xf>
    <xf numFmtId="43" fontId="18" fillId="0" borderId="0" xfId="50" applyNumberFormat="1"/>
    <xf numFmtId="164" fontId="17" fillId="0" borderId="0" xfId="16" applyNumberFormat="1" applyFont="1" applyAlignment="1">
      <alignment horizontal="right"/>
    </xf>
    <xf numFmtId="164" fontId="18" fillId="0" borderId="0" xfId="50" applyNumberFormat="1"/>
    <xf numFmtId="168" fontId="18" fillId="0" borderId="0" xfId="17" applyNumberFormat="1" applyAlignment="1">
      <alignment horizontal="right"/>
    </xf>
    <xf numFmtId="2" fontId="18" fillId="0" borderId="0" xfId="17" applyNumberFormat="1" applyAlignment="1">
      <alignment horizontal="right"/>
    </xf>
    <xf numFmtId="15" fontId="18" fillId="0" borderId="0" xfId="17" applyNumberFormat="1" applyAlignment="1">
      <alignment horizontal="left"/>
    </xf>
    <xf numFmtId="15" fontId="18" fillId="0" borderId="0" xfId="17" applyNumberFormat="1" applyAlignment="1">
      <alignment horizontal="center"/>
    </xf>
    <xf numFmtId="0" fontId="25" fillId="0" borderId="0" xfId="16" applyFont="1"/>
    <xf numFmtId="170" fontId="15" fillId="0" borderId="0" xfId="16" applyNumberFormat="1" applyFont="1" applyAlignment="1">
      <alignment horizontal="center" vertical="center" wrapText="1"/>
    </xf>
    <xf numFmtId="0" fontId="15" fillId="0" borderId="0" xfId="16" applyFont="1" applyAlignment="1">
      <alignment horizontal="center" vertical="center" wrapText="1"/>
    </xf>
    <xf numFmtId="168" fontId="15" fillId="0" borderId="0" xfId="16" applyNumberFormat="1" applyFont="1" applyAlignment="1">
      <alignment horizontal="center" vertical="center" wrapText="1"/>
    </xf>
    <xf numFmtId="168" fontId="18" fillId="0" borderId="0" xfId="17" applyNumberFormat="1" applyAlignment="1">
      <alignment horizontal="left"/>
    </xf>
    <xf numFmtId="168" fontId="17" fillId="0" borderId="0" xfId="16" applyNumberFormat="1" applyFont="1"/>
    <xf numFmtId="168" fontId="8" fillId="16" borderId="0" xfId="16" applyNumberFormat="1" applyFont="1" applyFill="1" applyAlignment="1">
      <alignment horizontal="center" vertical="center" wrapText="1"/>
    </xf>
    <xf numFmtId="168" fontId="8" fillId="17" borderId="0" xfId="16" applyNumberFormat="1" applyFont="1" applyFill="1" applyAlignment="1">
      <alignment horizontal="center" vertical="center" wrapText="1"/>
    </xf>
    <xf numFmtId="168" fontId="8" fillId="10" borderId="0" xfId="16" applyNumberFormat="1" applyFont="1" applyFill="1" applyAlignment="1">
      <alignment horizontal="center" vertical="center" wrapText="1"/>
    </xf>
    <xf numFmtId="168" fontId="8" fillId="18" borderId="0" xfId="16" applyNumberFormat="1" applyFont="1" applyFill="1" applyAlignment="1">
      <alignment horizontal="center" vertical="center" wrapText="1"/>
    </xf>
    <xf numFmtId="168" fontId="8" fillId="3" borderId="0" xfId="16" applyNumberFormat="1" applyFont="1" applyFill="1" applyAlignment="1">
      <alignment horizontal="center" vertical="center" wrapText="1"/>
    </xf>
    <xf numFmtId="164" fontId="17" fillId="0" borderId="10" xfId="16" applyNumberFormat="1" applyFont="1" applyBorder="1" applyAlignment="1">
      <alignment horizontal="center"/>
    </xf>
    <xf numFmtId="43" fontId="42" fillId="0" borderId="0" xfId="27" applyFont="1"/>
    <xf numFmtId="168" fontId="6" fillId="8" borderId="0" xfId="16" applyNumberFormat="1" applyFont="1" applyFill="1" applyAlignment="1">
      <alignment horizontal="center" vertical="center" wrapText="1"/>
    </xf>
    <xf numFmtId="175" fontId="18" fillId="0" borderId="0" xfId="27" applyNumberFormat="1" applyFont="1" applyAlignment="1"/>
    <xf numFmtId="43" fontId="18" fillId="0" borderId="0" xfId="27" applyFont="1" applyAlignment="1">
      <alignment horizontal="left"/>
    </xf>
    <xf numFmtId="43" fontId="17" fillId="0" borderId="10" xfId="27" applyFont="1" applyBorder="1" applyAlignment="1">
      <alignment horizontal="center"/>
    </xf>
    <xf numFmtId="164" fontId="17" fillId="0" borderId="10" xfId="16" applyNumberFormat="1" applyFont="1" applyBorder="1" applyAlignment="1">
      <alignment horizontal="right"/>
    </xf>
    <xf numFmtId="0" fontId="0" fillId="15" borderId="0" xfId="0" applyFill="1"/>
    <xf numFmtId="0" fontId="0" fillId="17" borderId="0" xfId="0" applyFill="1"/>
    <xf numFmtId="0" fontId="0" fillId="13" borderId="0" xfId="0" applyFill="1"/>
    <xf numFmtId="14" fontId="4" fillId="0" borderId="0" xfId="1" applyNumberFormat="1"/>
    <xf numFmtId="0" fontId="30" fillId="0" borderId="2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43" fontId="14" fillId="0" borderId="8" xfId="34" applyFont="1" applyBorder="1" applyAlignment="1">
      <alignment horizontal="right"/>
    </xf>
    <xf numFmtId="43" fontId="14" fillId="0" borderId="8" xfId="34" applyFont="1" applyFill="1" applyBorder="1" applyAlignment="1">
      <alignment horizontal="right"/>
    </xf>
    <xf numFmtId="178" fontId="0" fillId="13" borderId="0" xfId="0" applyNumberFormat="1" applyFill="1"/>
    <xf numFmtId="41" fontId="0" fillId="0" borderId="19" xfId="0" applyNumberFormat="1" applyBorder="1"/>
    <xf numFmtId="41" fontId="0" fillId="0" borderId="0" xfId="0" applyNumberFormat="1"/>
    <xf numFmtId="0" fontId="19" fillId="0" borderId="0" xfId="9" applyFont="1" applyAlignment="1">
      <alignment horizontal="center"/>
    </xf>
    <xf numFmtId="43" fontId="17" fillId="0" borderId="0" xfId="27" applyFont="1" applyBorder="1" applyAlignment="1">
      <alignment horizontal="center"/>
    </xf>
    <xf numFmtId="0" fontId="34" fillId="0" borderId="0" xfId="50" applyFont="1"/>
    <xf numFmtId="0" fontId="17" fillId="0" borderId="0" xfId="50" applyFont="1"/>
    <xf numFmtId="0" fontId="52" fillId="0" borderId="0" xfId="50" applyFont="1"/>
    <xf numFmtId="0" fontId="20" fillId="0" borderId="0" xfId="10" applyFont="1" applyAlignment="1">
      <alignment horizontal="right"/>
    </xf>
    <xf numFmtId="0" fontId="14" fillId="0" borderId="0" xfId="0" applyFont="1" applyAlignment="1">
      <alignment horizontal="right"/>
    </xf>
    <xf numFmtId="40" fontId="6" fillId="8" borderId="0" xfId="12" applyNumberFormat="1" applyFont="1" applyFill="1" applyAlignment="1">
      <alignment horizontal="right" vertical="center" wrapText="1"/>
    </xf>
    <xf numFmtId="168" fontId="6" fillId="8" borderId="0" xfId="9" applyNumberFormat="1" applyFont="1" applyFill="1" applyAlignment="1">
      <alignment horizontal="right" vertical="center" wrapText="1"/>
    </xf>
    <xf numFmtId="164" fontId="19" fillId="0" borderId="0" xfId="9" applyNumberFormat="1" applyFont="1" applyAlignment="1">
      <alignment horizontal="right"/>
    </xf>
    <xf numFmtId="164" fontId="6" fillId="0" borderId="10" xfId="9" applyNumberFormat="1" applyFont="1" applyBorder="1" applyAlignment="1">
      <alignment horizontal="right"/>
    </xf>
    <xf numFmtId="10" fontId="0" fillId="0" borderId="5" xfId="15" applyNumberFormat="1" applyFont="1" applyBorder="1" applyAlignment="1">
      <alignment horizontal="right"/>
    </xf>
    <xf numFmtId="10" fontId="30" fillId="0" borderId="5" xfId="0" applyNumberFormat="1" applyFont="1" applyBorder="1" applyAlignment="1">
      <alignment horizontal="right"/>
    </xf>
    <xf numFmtId="0" fontId="19" fillId="0" borderId="0" xfId="9" applyFont="1" applyAlignment="1">
      <alignment horizontal="right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164" fontId="19" fillId="0" borderId="8" xfId="9" applyNumberFormat="1" applyFont="1" applyBorder="1" applyAlignment="1">
      <alignment horizontal="center"/>
    </xf>
    <xf numFmtId="164" fontId="19" fillId="0" borderId="5" xfId="9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4" fillId="0" borderId="8" xfId="37" applyBorder="1" applyAlignment="1">
      <alignment horizontal="center"/>
    </xf>
    <xf numFmtId="0" fontId="14" fillId="0" borderId="5" xfId="37" applyBorder="1" applyAlignment="1">
      <alignment horizontal="center"/>
    </xf>
    <xf numFmtId="0" fontId="30" fillId="0" borderId="12" xfId="0" applyFont="1" applyBorder="1" applyAlignment="1">
      <alignment horizontal="right"/>
    </xf>
    <xf numFmtId="0" fontId="30" fillId="0" borderId="13" xfId="0" applyFont="1" applyBorder="1" applyAlignment="1">
      <alignment horizontal="right"/>
    </xf>
    <xf numFmtId="166" fontId="30" fillId="0" borderId="5" xfId="0" applyNumberFormat="1" applyFont="1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17" xfId="0" applyBorder="1" applyAlignment="1">
      <alignment horizontal="right"/>
    </xf>
    <xf numFmtId="43" fontId="0" fillId="0" borderId="0" xfId="0" applyNumberFormat="1" applyAlignment="1">
      <alignment horizontal="right"/>
    </xf>
    <xf numFmtId="43" fontId="0" fillId="0" borderId="5" xfId="0" applyNumberFormat="1" applyBorder="1" applyAlignment="1">
      <alignment horizontal="right"/>
    </xf>
    <xf numFmtId="4" fontId="14" fillId="0" borderId="8" xfId="0" applyNumberFormat="1" applyFont="1" applyBorder="1" applyAlignment="1">
      <alignment horizontal="right"/>
    </xf>
    <xf numFmtId="43" fontId="30" fillId="0" borderId="5" xfId="0" applyNumberFormat="1" applyFont="1" applyBorder="1" applyAlignment="1">
      <alignment horizontal="right"/>
    </xf>
    <xf numFmtId="0" fontId="30" fillId="0" borderId="14" xfId="0" applyFont="1" applyBorder="1" applyAlignment="1">
      <alignment horizontal="right"/>
    </xf>
    <xf numFmtId="10" fontId="0" fillId="0" borderId="8" xfId="15" applyNumberFormat="1" applyFont="1" applyFill="1" applyBorder="1" applyAlignment="1">
      <alignment horizontal="right"/>
    </xf>
    <xf numFmtId="10" fontId="0" fillId="0" borderId="5" xfId="15" applyNumberFormat="1" applyFont="1" applyFill="1" applyBorder="1" applyAlignment="1">
      <alignment horizontal="right"/>
    </xf>
    <xf numFmtId="10" fontId="12" fillId="0" borderId="5" xfId="15" applyNumberFormat="1" applyFont="1" applyFill="1" applyBorder="1" applyAlignment="1">
      <alignment horizontal="right"/>
    </xf>
    <xf numFmtId="10" fontId="0" fillId="0" borderId="8" xfId="15" applyNumberFormat="1" applyFont="1" applyBorder="1" applyAlignment="1">
      <alignment horizontal="right"/>
    </xf>
    <xf numFmtId="0" fontId="0" fillId="0" borderId="18" xfId="0" applyBorder="1" applyAlignment="1">
      <alignment horizontal="right"/>
    </xf>
    <xf numFmtId="165" fontId="14" fillId="0" borderId="5" xfId="23" applyNumberFormat="1" applyFont="1" applyFill="1" applyBorder="1"/>
    <xf numFmtId="165" fontId="14" fillId="0" borderId="5" xfId="23" applyNumberFormat="1" applyFont="1" applyBorder="1"/>
    <xf numFmtId="165" fontId="30" fillId="0" borderId="30" xfId="23" applyNumberFormat="1" applyFont="1" applyBorder="1"/>
    <xf numFmtId="43" fontId="53" fillId="0" borderId="0" xfId="23" applyFont="1"/>
    <xf numFmtId="43" fontId="53" fillId="0" borderId="0" xfId="0" applyNumberFormat="1" applyFont="1"/>
    <xf numFmtId="43" fontId="0" fillId="0" borderId="0" xfId="0" applyNumberFormat="1"/>
    <xf numFmtId="0" fontId="54" fillId="0" borderId="0" xfId="0" applyFont="1" applyAlignment="1">
      <alignment horizontal="center" vertical="center" wrapText="1"/>
    </xf>
    <xf numFmtId="43" fontId="0" fillId="0" borderId="0" xfId="23" applyFont="1"/>
    <xf numFmtId="169" fontId="0" fillId="0" borderId="19" xfId="0" applyNumberFormat="1" applyBorder="1"/>
    <xf numFmtId="169" fontId="0" fillId="0" borderId="0" xfId="0" applyNumberFormat="1"/>
    <xf numFmtId="41" fontId="0" fillId="13" borderId="0" xfId="0" applyNumberFormat="1" applyFill="1"/>
    <xf numFmtId="169" fontId="12" fillId="14" borderId="21" xfId="0" applyNumberFormat="1" applyFont="1" applyFill="1" applyBorder="1"/>
    <xf numFmtId="178" fontId="12" fillId="14" borderId="20" xfId="0" applyNumberFormat="1" applyFont="1" applyFill="1" applyBorder="1"/>
    <xf numFmtId="169" fontId="12" fillId="14" borderId="20" xfId="0" applyNumberFormat="1" applyFont="1" applyFill="1" applyBorder="1"/>
    <xf numFmtId="169" fontId="0" fillId="13" borderId="0" xfId="0" applyNumberFormat="1" applyFill="1"/>
    <xf numFmtId="169" fontId="0" fillId="0" borderId="23" xfId="0" applyNumberFormat="1" applyBorder="1"/>
    <xf numFmtId="169" fontId="0" fillId="0" borderId="25" xfId="0" applyNumberFormat="1" applyBorder="1"/>
    <xf numFmtId="169" fontId="0" fillId="13" borderId="25" xfId="0" applyNumberFormat="1" applyFill="1" applyBorder="1"/>
    <xf numFmtId="41" fontId="0" fillId="0" borderId="27" xfId="0" applyNumberFormat="1" applyBorder="1"/>
    <xf numFmtId="41" fontId="0" fillId="0" borderId="22" xfId="0" applyNumberFormat="1" applyBorder="1"/>
    <xf numFmtId="178" fontId="0" fillId="13" borderId="22" xfId="0" applyNumberFormat="1" applyFill="1" applyBorder="1"/>
    <xf numFmtId="41" fontId="12" fillId="14" borderId="20" xfId="0" applyNumberFormat="1" applyFont="1" applyFill="1" applyBorder="1"/>
    <xf numFmtId="0" fontId="0" fillId="0" borderId="25" xfId="0" applyBorder="1"/>
    <xf numFmtId="0" fontId="45" fillId="0" borderId="0" xfId="0" applyFont="1"/>
    <xf numFmtId="0" fontId="32" fillId="0" borderId="0" xfId="0" applyFont="1"/>
    <xf numFmtId="0" fontId="0" fillId="0" borderId="27" xfId="0" applyBorder="1"/>
    <xf numFmtId="0" fontId="0" fillId="0" borderId="22" xfId="0" applyBorder="1"/>
    <xf numFmtId="41" fontId="0" fillId="13" borderId="22" xfId="0" applyNumberFormat="1" applyFill="1" applyBorder="1"/>
    <xf numFmtId="41" fontId="12" fillId="8" borderId="20" xfId="0" applyNumberFormat="1" applyFont="1" applyFill="1" applyBorder="1"/>
    <xf numFmtId="178" fontId="12" fillId="8" borderId="20" xfId="0" applyNumberFormat="1" applyFont="1" applyFill="1" applyBorder="1"/>
    <xf numFmtId="0" fontId="0" fillId="0" borderId="0" xfId="0" applyAlignment="1">
      <alignment horizontal="center"/>
    </xf>
    <xf numFmtId="3" fontId="4" fillId="13" borderId="0" xfId="1" applyNumberFormat="1" applyFill="1" applyAlignment="1">
      <alignment horizontal="center" wrapText="1"/>
    </xf>
    <xf numFmtId="0" fontId="12" fillId="0" borderId="0" xfId="0" applyFont="1"/>
    <xf numFmtId="41" fontId="0" fillId="0" borderId="0" xfId="0" applyNumberFormat="1" applyAlignment="1">
      <alignment horizontal="center"/>
    </xf>
    <xf numFmtId="41" fontId="12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9" fontId="18" fillId="0" borderId="0" xfId="0" applyNumberFormat="1" applyFont="1"/>
    <xf numFmtId="0" fontId="6" fillId="23" borderId="0" xfId="16" applyFont="1" applyFill="1"/>
    <xf numFmtId="0" fontId="25" fillId="23" borderId="0" xfId="16" applyFont="1" applyFill="1"/>
    <xf numFmtId="0" fontId="51" fillId="23" borderId="0" xfId="55" applyFill="1" applyAlignment="1">
      <alignment vertical="center"/>
    </xf>
    <xf numFmtId="0" fontId="25" fillId="23" borderId="0" xfId="16" applyFont="1" applyFill="1" applyAlignment="1">
      <alignment wrapText="1"/>
    </xf>
    <xf numFmtId="15" fontId="15" fillId="23" borderId="0" xfId="16" applyNumberFormat="1" applyFont="1" applyFill="1" applyAlignment="1">
      <alignment horizontal="center" vertical="center" wrapText="1"/>
    </xf>
    <xf numFmtId="170" fontId="15" fillId="23" borderId="0" xfId="16" applyNumberFormat="1" applyFont="1" applyFill="1" applyAlignment="1">
      <alignment horizontal="center" vertical="center" wrapText="1"/>
    </xf>
    <xf numFmtId="0" fontId="18" fillId="23" borderId="0" xfId="50" applyFill="1"/>
    <xf numFmtId="0" fontId="18" fillId="23" borderId="0" xfId="16" applyFill="1"/>
    <xf numFmtId="0" fontId="58" fillId="0" borderId="0" xfId="50" applyFont="1"/>
    <xf numFmtId="0" fontId="58" fillId="24" borderId="0" xfId="0" applyFont="1" applyFill="1"/>
    <xf numFmtId="0" fontId="18" fillId="0" borderId="0" xfId="0" applyFont="1"/>
    <xf numFmtId="4" fontId="0" fillId="0" borderId="0" xfId="0" applyNumberFormat="1" applyAlignment="1">
      <alignment horizontal="right"/>
    </xf>
    <xf numFmtId="4" fontId="18" fillId="0" borderId="0" xfId="23" applyNumberFormat="1" applyFont="1" applyAlignment="1">
      <alignment horizontal="right"/>
    </xf>
    <xf numFmtId="4" fontId="18" fillId="23" borderId="10" xfId="16" applyNumberFormat="1" applyFill="1" applyBorder="1"/>
    <xf numFmtId="43" fontId="55" fillId="0" borderId="10" xfId="23" applyFont="1" applyBorder="1"/>
    <xf numFmtId="4" fontId="0" fillId="0" borderId="5" xfId="0" applyNumberFormat="1" applyBorder="1" applyAlignment="1">
      <alignment horizontal="right"/>
    </xf>
    <xf numFmtId="4" fontId="14" fillId="0" borderId="5" xfId="37" applyNumberFormat="1" applyBorder="1" applyAlignment="1">
      <alignment horizontal="right"/>
    </xf>
    <xf numFmtId="0" fontId="5" fillId="0" borderId="0" xfId="2"/>
    <xf numFmtId="0" fontId="4" fillId="0" borderId="0" xfId="2" applyFont="1"/>
    <xf numFmtId="164" fontId="4" fillId="0" borderId="0" xfId="1" quotePrefix="1" applyNumberFormat="1"/>
    <xf numFmtId="0" fontId="4" fillId="0" borderId="0" xfId="1" applyAlignment="1">
      <alignment horizontal="right"/>
    </xf>
    <xf numFmtId="0" fontId="4" fillId="11" borderId="0" xfId="1" applyFill="1" applyAlignment="1">
      <alignment horizontal="right"/>
    </xf>
    <xf numFmtId="164" fontId="32" fillId="0" borderId="0" xfId="36" applyNumberFormat="1" applyFont="1"/>
    <xf numFmtId="3" fontId="11" fillId="0" borderId="0" xfId="36" applyNumberFormat="1"/>
    <xf numFmtId="0" fontId="7" fillId="0" borderId="0" xfId="20" applyFont="1" applyAlignment="1">
      <alignment horizontal="center"/>
    </xf>
    <xf numFmtId="0" fontId="7" fillId="0" borderId="0" xfId="0" applyFont="1"/>
    <xf numFmtId="0" fontId="49" fillId="0" borderId="0" xfId="0" applyFont="1"/>
    <xf numFmtId="0" fontId="47" fillId="0" borderId="0" xfId="0" applyFont="1"/>
    <xf numFmtId="164" fontId="17" fillId="0" borderId="0" xfId="0" applyNumberFormat="1" applyFont="1" applyAlignment="1">
      <alignment horizontal="center"/>
    </xf>
    <xf numFmtId="0" fontId="50" fillId="0" borderId="0" xfId="0" applyFont="1"/>
    <xf numFmtId="177" fontId="47" fillId="0" borderId="0" xfId="0" applyNumberFormat="1" applyFont="1"/>
    <xf numFmtId="177" fontId="50" fillId="0" borderId="0" xfId="0" applyNumberFormat="1" applyFont="1"/>
    <xf numFmtId="164" fontId="0" fillId="0" borderId="0" xfId="0" applyNumberFormat="1"/>
    <xf numFmtId="164" fontId="8" fillId="0" borderId="5" xfId="0" applyNumberFormat="1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0" fillId="0" borderId="7" xfId="0" applyBorder="1"/>
    <xf numFmtId="164" fontId="59" fillId="0" borderId="0" xfId="0" applyNumberFormat="1" applyFont="1" applyAlignment="1">
      <alignment horizontal="center"/>
    </xf>
    <xf numFmtId="164" fontId="59" fillId="0" borderId="7" xfId="0" applyNumberFormat="1" applyFont="1" applyBorder="1" applyAlignment="1">
      <alignment horizontal="center"/>
    </xf>
    <xf numFmtId="164" fontId="60" fillId="0" borderId="9" xfId="0" applyNumberFormat="1" applyFont="1" applyBorder="1"/>
    <xf numFmtId="164" fontId="60" fillId="0" borderId="0" xfId="0" applyNumberFormat="1" applyFont="1"/>
    <xf numFmtId="164" fontId="8" fillId="0" borderId="29" xfId="0" applyNumberFormat="1" applyFont="1" applyBorder="1"/>
    <xf numFmtId="164" fontId="8" fillId="0" borderId="0" xfId="0" applyNumberFormat="1" applyFont="1"/>
    <xf numFmtId="164" fontId="8" fillId="0" borderId="30" xfId="0" applyNumberFormat="1" applyFont="1" applyBorder="1"/>
    <xf numFmtId="0" fontId="4" fillId="0" borderId="0" xfId="58"/>
    <xf numFmtId="0" fontId="4" fillId="0" borderId="0" xfId="58" applyAlignment="1">
      <alignment horizontal="center"/>
    </xf>
    <xf numFmtId="3" fontId="4" fillId="0" borderId="0" xfId="58" applyNumberFormat="1" applyAlignment="1">
      <alignment horizontal="center"/>
    </xf>
    <xf numFmtId="3" fontId="4" fillId="0" borderId="0" xfId="58" applyNumberFormat="1"/>
    <xf numFmtId="0" fontId="4" fillId="0" borderId="0" xfId="58" applyAlignment="1">
      <alignment wrapText="1"/>
    </xf>
    <xf numFmtId="0" fontId="6" fillId="0" borderId="0" xfId="58" applyFont="1"/>
    <xf numFmtId="3" fontId="6" fillId="0" borderId="0" xfId="58" applyNumberFormat="1" applyFont="1" applyAlignment="1">
      <alignment horizontal="center"/>
    </xf>
    <xf numFmtId="3" fontId="6" fillId="0" borderId="0" xfId="58" applyNumberFormat="1" applyFont="1"/>
    <xf numFmtId="0" fontId="6" fillId="0" borderId="0" xfId="58" applyFont="1" applyAlignment="1">
      <alignment horizontal="center"/>
    </xf>
    <xf numFmtId="171" fontId="6" fillId="9" borderId="8" xfId="58" applyNumberFormat="1" applyFont="1" applyFill="1" applyBorder="1"/>
    <xf numFmtId="171" fontId="4" fillId="0" borderId="0" xfId="58" applyNumberFormat="1"/>
    <xf numFmtId="171" fontId="6" fillId="0" borderId="0" xfId="58" applyNumberFormat="1" applyFont="1"/>
    <xf numFmtId="172" fontId="6" fillId="0" borderId="0" xfId="58" applyNumberFormat="1" applyFont="1"/>
    <xf numFmtId="172" fontId="26" fillId="0" borderId="0" xfId="58" applyNumberFormat="1" applyFont="1"/>
    <xf numFmtId="172" fontId="26" fillId="9" borderId="9" xfId="58" applyNumberFormat="1" applyFont="1" applyFill="1" applyBorder="1"/>
    <xf numFmtId="171" fontId="6" fillId="9" borderId="9" xfId="58" applyNumberFormat="1" applyFont="1" applyFill="1" applyBorder="1"/>
    <xf numFmtId="171" fontId="26" fillId="0" borderId="0" xfId="58" applyNumberFormat="1" applyFont="1"/>
    <xf numFmtId="172" fontId="6" fillId="9" borderId="9" xfId="58" applyNumberFormat="1" applyFont="1" applyFill="1" applyBorder="1"/>
    <xf numFmtId="3" fontId="6" fillId="9" borderId="9" xfId="58" applyNumberFormat="1" applyFont="1" applyFill="1" applyBorder="1"/>
    <xf numFmtId="0" fontId="4" fillId="0" borderId="0" xfId="58" applyAlignment="1">
      <alignment horizontal="left" indent="2"/>
    </xf>
    <xf numFmtId="174" fontId="4" fillId="0" borderId="0" xfId="58" applyNumberFormat="1"/>
    <xf numFmtId="0" fontId="4" fillId="0" borderId="7" xfId="58" applyBorder="1"/>
    <xf numFmtId="0" fontId="6" fillId="0" borderId="8" xfId="58" applyFont="1" applyBorder="1" applyAlignment="1">
      <alignment horizontal="center"/>
    </xf>
    <xf numFmtId="0" fontId="6" fillId="0" borderId="9" xfId="58" applyFont="1" applyBorder="1" applyAlignment="1">
      <alignment horizontal="center"/>
    </xf>
    <xf numFmtId="0" fontId="4" fillId="0" borderId="7" xfId="58" applyBorder="1" applyAlignment="1">
      <alignment horizontal="center"/>
    </xf>
    <xf numFmtId="10" fontId="4" fillId="0" borderId="8" xfId="21" applyNumberFormat="1" applyFont="1" applyBorder="1"/>
    <xf numFmtId="10" fontId="4" fillId="0" borderId="8" xfId="21" applyNumberFormat="1" applyFont="1" applyFill="1" applyBorder="1"/>
    <xf numFmtId="10" fontId="4" fillId="0" borderId="0" xfId="21" applyNumberFormat="1" applyFont="1" applyBorder="1"/>
    <xf numFmtId="9" fontId="4" fillId="0" borderId="0" xfId="21" applyFont="1" applyBorder="1" applyAlignment="1">
      <alignment horizontal="center"/>
    </xf>
    <xf numFmtId="171" fontId="4" fillId="0" borderId="9" xfId="58" applyNumberFormat="1" applyBorder="1"/>
    <xf numFmtId="3" fontId="4" fillId="0" borderId="9" xfId="58" applyNumberFormat="1" applyBorder="1"/>
    <xf numFmtId="3" fontId="4" fillId="0" borderId="7" xfId="58" applyNumberFormat="1" applyBorder="1"/>
    <xf numFmtId="4" fontId="4" fillId="0" borderId="9" xfId="58" applyNumberFormat="1" applyBorder="1"/>
    <xf numFmtId="10" fontId="27" fillId="0" borderId="9" xfId="15" applyNumberFormat="1" applyFont="1" applyFill="1" applyBorder="1"/>
    <xf numFmtId="10" fontId="4" fillId="0" borderId="0" xfId="15" applyNumberFormat="1" applyFont="1" applyBorder="1"/>
    <xf numFmtId="3" fontId="4" fillId="9" borderId="7" xfId="58" applyNumberFormat="1" applyFill="1" applyBorder="1"/>
    <xf numFmtId="173" fontId="4" fillId="9" borderId="7" xfId="58" applyNumberFormat="1" applyFill="1" applyBorder="1"/>
    <xf numFmtId="173" fontId="4" fillId="0" borderId="0" xfId="58" applyNumberFormat="1"/>
    <xf numFmtId="172" fontId="4" fillId="0" borderId="0" xfId="58" applyNumberFormat="1"/>
    <xf numFmtId="172" fontId="4" fillId="9" borderId="9" xfId="58" applyNumberFormat="1" applyFill="1" applyBorder="1"/>
    <xf numFmtId="3" fontId="4" fillId="9" borderId="9" xfId="58" applyNumberFormat="1" applyFill="1" applyBorder="1"/>
    <xf numFmtId="176" fontId="4" fillId="0" borderId="0" xfId="15" applyNumberFormat="1" applyFont="1"/>
    <xf numFmtId="3" fontId="4" fillId="15" borderId="0" xfId="58" applyNumberFormat="1" applyFill="1"/>
    <xf numFmtId="3" fontId="4" fillId="0" borderId="32" xfId="58" applyNumberFormat="1" applyBorder="1"/>
    <xf numFmtId="41" fontId="12" fillId="0" borderId="0" xfId="0" applyNumberFormat="1" applyFont="1"/>
    <xf numFmtId="0" fontId="12" fillId="0" borderId="0" xfId="0" applyFont="1" applyAlignment="1">
      <alignment horizontal="left"/>
    </xf>
    <xf numFmtId="41" fontId="0" fillId="0" borderId="22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10" fontId="0" fillId="0" borderId="8" xfId="15" applyNumberFormat="1" applyFont="1" applyBorder="1" applyAlignment="1">
      <alignment horizontal="center"/>
    </xf>
    <xf numFmtId="10" fontId="12" fillId="0" borderId="8" xfId="15" applyNumberFormat="1" applyFont="1" applyBorder="1" applyAlignment="1">
      <alignment horizontal="right"/>
    </xf>
    <xf numFmtId="0" fontId="18" fillId="0" borderId="0" xfId="66"/>
    <xf numFmtId="0" fontId="18" fillId="0" borderId="0" xfId="66" applyAlignment="1">
      <alignment wrapText="1"/>
    </xf>
    <xf numFmtId="164" fontId="18" fillId="0" borderId="0" xfId="66" applyNumberFormat="1" applyAlignment="1">
      <alignment horizontal="center"/>
    </xf>
    <xf numFmtId="0" fontId="42" fillId="0" borderId="0" xfId="66" applyFont="1"/>
    <xf numFmtId="0" fontId="18" fillId="0" borderId="0" xfId="66" applyAlignment="1">
      <alignment vertical="center"/>
    </xf>
    <xf numFmtId="40" fontId="17" fillId="8" borderId="0" xfId="66" applyNumberFormat="1" applyFont="1" applyFill="1" applyAlignment="1">
      <alignment horizontal="center" vertical="center" wrapText="1"/>
    </xf>
    <xf numFmtId="0" fontId="18" fillId="0" borderId="0" xfId="66" applyAlignment="1">
      <alignment horizontal="left"/>
    </xf>
    <xf numFmtId="9" fontId="18" fillId="0" borderId="0" xfId="66" applyNumberFormat="1" applyAlignment="1">
      <alignment horizontal="center"/>
    </xf>
    <xf numFmtId="169" fontId="17" fillId="0" borderId="10" xfId="66" applyNumberFormat="1" applyFont="1" applyBorder="1" applyAlignment="1">
      <alignment horizontal="right"/>
    </xf>
    <xf numFmtId="9" fontId="17" fillId="0" borderId="10" xfId="66" applyNumberFormat="1" applyFont="1" applyBorder="1" applyAlignment="1">
      <alignment horizontal="center"/>
    </xf>
    <xf numFmtId="43" fontId="17" fillId="0" borderId="10" xfId="66" applyNumberFormat="1" applyFont="1" applyBorder="1"/>
    <xf numFmtId="9" fontId="17" fillId="0" borderId="0" xfId="66" applyNumberFormat="1" applyFont="1" applyAlignment="1">
      <alignment horizontal="center"/>
    </xf>
    <xf numFmtId="169" fontId="17" fillId="0" borderId="0" xfId="66" applyNumberFormat="1" applyFont="1" applyAlignment="1">
      <alignment horizontal="right"/>
    </xf>
    <xf numFmtId="0" fontId="36" fillId="12" borderId="33" xfId="1" applyFont="1" applyFill="1" applyBorder="1" applyAlignment="1">
      <alignment horizontal="center" vertical="center"/>
    </xf>
    <xf numFmtId="2" fontId="20" fillId="0" borderId="0" xfId="10" applyNumberFormat="1" applyFont="1" applyAlignment="1">
      <alignment horizontal="right"/>
    </xf>
    <xf numFmtId="165" fontId="6" fillId="4" borderId="0" xfId="1" applyNumberFormat="1" applyFont="1" applyFill="1"/>
    <xf numFmtId="172" fontId="6" fillId="9" borderId="8" xfId="58" applyNumberFormat="1" applyFont="1" applyFill="1" applyBorder="1"/>
    <xf numFmtId="172" fontId="4" fillId="0" borderId="9" xfId="58" applyNumberFormat="1" applyBorder="1"/>
    <xf numFmtId="0" fontId="61" fillId="0" borderId="0" xfId="16" applyFont="1"/>
    <xf numFmtId="0" fontId="62" fillId="0" borderId="0" xfId="66" applyFont="1"/>
    <xf numFmtId="0" fontId="63" fillId="19" borderId="0" xfId="16" applyFont="1" applyFill="1" applyAlignment="1">
      <alignment vertical="center" wrapText="1"/>
    </xf>
    <xf numFmtId="0" fontId="63" fillId="0" borderId="0" xfId="16" applyFont="1" applyAlignment="1">
      <alignment horizontal="right" vertical="center" wrapText="1"/>
    </xf>
    <xf numFmtId="0" fontId="65" fillId="0" borderId="0" xfId="66" applyFont="1"/>
    <xf numFmtId="0" fontId="62" fillId="0" borderId="0" xfId="16" applyFont="1"/>
    <xf numFmtId="0" fontId="66" fillId="0" borderId="0" xfId="16" applyFont="1" applyAlignment="1">
      <alignment horizontal="center"/>
    </xf>
    <xf numFmtId="168" fontId="66" fillId="0" borderId="0" xfId="16" applyNumberFormat="1" applyFont="1" applyAlignment="1">
      <alignment horizontal="center" vertical="center" wrapText="1"/>
    </xf>
    <xf numFmtId="168" fontId="67" fillId="0" borderId="0" xfId="16" applyNumberFormat="1" applyFont="1" applyAlignment="1">
      <alignment horizontal="center" vertical="center" wrapText="1"/>
    </xf>
    <xf numFmtId="43" fontId="68" fillId="0" borderId="0" xfId="16" applyNumberFormat="1" applyFont="1" applyAlignment="1">
      <alignment horizontal="center"/>
    </xf>
    <xf numFmtId="0" fontId="63" fillId="0" borderId="0" xfId="16" applyFont="1" applyAlignment="1">
      <alignment horizontal="center"/>
    </xf>
    <xf numFmtId="0" fontId="61" fillId="0" borderId="0" xfId="16" applyFont="1" applyAlignment="1">
      <alignment horizontal="center"/>
    </xf>
    <xf numFmtId="170" fontId="61" fillId="0" borderId="0" xfId="16" applyNumberFormat="1" applyFont="1" applyAlignment="1">
      <alignment horizontal="center" vertical="center" wrapText="1"/>
    </xf>
    <xf numFmtId="164" fontId="65" fillId="0" borderId="0" xfId="16" applyNumberFormat="1" applyFont="1" applyAlignment="1">
      <alignment horizontal="right"/>
    </xf>
    <xf numFmtId="164" fontId="62" fillId="0" borderId="0" xfId="16" applyNumberFormat="1" applyFont="1" applyAlignment="1">
      <alignment horizontal="right"/>
    </xf>
    <xf numFmtId="164" fontId="69" fillId="0" borderId="10" xfId="16" applyNumberFormat="1" applyFont="1" applyBorder="1" applyAlignment="1">
      <alignment horizontal="right"/>
    </xf>
    <xf numFmtId="17" fontId="64" fillId="20" borderId="0" xfId="66" applyNumberFormat="1" applyFont="1" applyFill="1"/>
    <xf numFmtId="0" fontId="70" fillId="21" borderId="0" xfId="66" applyFont="1" applyFill="1"/>
    <xf numFmtId="0" fontId="71" fillId="0" borderId="0" xfId="66" applyFont="1"/>
    <xf numFmtId="43" fontId="62" fillId="22" borderId="0" xfId="23" applyFont="1" applyFill="1"/>
    <xf numFmtId="0" fontId="64" fillId="0" borderId="0" xfId="66" applyFont="1"/>
    <xf numFmtId="43" fontId="62" fillId="0" borderId="0" xfId="66" applyNumberFormat="1" applyFont="1"/>
    <xf numFmtId="0" fontId="72" fillId="0" borderId="0" xfId="66" applyFont="1"/>
    <xf numFmtId="43" fontId="73" fillId="0" borderId="0" xfId="66" applyNumberFormat="1" applyFont="1"/>
    <xf numFmtId="43" fontId="65" fillId="22" borderId="0" xfId="23" applyFont="1" applyFill="1"/>
    <xf numFmtId="43" fontId="65" fillId="0" borderId="0" xfId="66" applyNumberFormat="1" applyFont="1"/>
    <xf numFmtId="164" fontId="62" fillId="0" borderId="0" xfId="66" applyNumberFormat="1" applyFont="1"/>
    <xf numFmtId="164" fontId="64" fillId="0" borderId="10" xfId="16" applyNumberFormat="1" applyFont="1" applyBorder="1" applyAlignment="1">
      <alignment horizontal="right"/>
    </xf>
    <xf numFmtId="43" fontId="64" fillId="0" borderId="10" xfId="23" applyFont="1" applyBorder="1" applyAlignment="1">
      <alignment horizontal="right"/>
    </xf>
    <xf numFmtId="0" fontId="0" fillId="25" borderId="0" xfId="0" applyFill="1"/>
    <xf numFmtId="178" fontId="0" fillId="0" borderId="0" xfId="0" applyNumberFormat="1"/>
    <xf numFmtId="169" fontId="0" fillId="26" borderId="26" xfId="0" applyNumberFormat="1" applyFill="1" applyBorder="1"/>
    <xf numFmtId="3" fontId="4" fillId="26" borderId="24" xfId="1" applyNumberFormat="1" applyFill="1" applyBorder="1" applyAlignment="1">
      <alignment horizontal="center"/>
    </xf>
    <xf numFmtId="3" fontId="6" fillId="26" borderId="28" xfId="1" applyNumberFormat="1" applyFont="1" applyFill="1" applyBorder="1" applyAlignment="1">
      <alignment horizontal="center"/>
    </xf>
    <xf numFmtId="169" fontId="12" fillId="26" borderId="2" xfId="0" applyNumberFormat="1" applyFont="1" applyFill="1" applyBorder="1"/>
    <xf numFmtId="169" fontId="12" fillId="26" borderId="20" xfId="0" applyNumberFormat="1" applyFont="1" applyFill="1" applyBorder="1"/>
    <xf numFmtId="9" fontId="0" fillId="0" borderId="0" xfId="0" applyNumberFormat="1" applyAlignment="1">
      <alignment horizontal="center"/>
    </xf>
    <xf numFmtId="41" fontId="0" fillId="26" borderId="26" xfId="0" applyNumberFormat="1" applyFill="1" applyBorder="1"/>
    <xf numFmtId="169" fontId="0" fillId="26" borderId="24" xfId="0" applyNumberFormat="1" applyFill="1" applyBorder="1"/>
    <xf numFmtId="169" fontId="0" fillId="0" borderId="25" xfId="0" applyNumberFormat="1" applyBorder="1" applyAlignment="1">
      <alignment horizontal="center"/>
    </xf>
    <xf numFmtId="169" fontId="0" fillId="0" borderId="0" xfId="0" applyNumberFormat="1" applyAlignment="1">
      <alignment horizontal="center"/>
    </xf>
    <xf numFmtId="178" fontId="0" fillId="0" borderId="22" xfId="0" applyNumberFormat="1" applyBorder="1"/>
    <xf numFmtId="41" fontId="0" fillId="26" borderId="28" xfId="0" applyNumberFormat="1" applyFill="1" applyBorder="1"/>
    <xf numFmtId="41" fontId="12" fillId="26" borderId="2" xfId="0" applyNumberFormat="1" applyFont="1" applyFill="1" applyBorder="1"/>
    <xf numFmtId="41" fontId="12" fillId="26" borderId="20" xfId="0" applyNumberFormat="1" applyFont="1" applyFill="1" applyBorder="1"/>
    <xf numFmtId="0" fontId="0" fillId="26" borderId="24" xfId="0" applyFill="1" applyBorder="1"/>
    <xf numFmtId="0" fontId="0" fillId="26" borderId="28" xfId="0" applyFill="1" applyBorder="1"/>
    <xf numFmtId="0" fontId="0" fillId="26" borderId="0" xfId="0" applyFill="1"/>
    <xf numFmtId="0" fontId="63" fillId="0" borderId="0" xfId="16" applyFont="1" applyAlignment="1">
      <alignment wrapText="1"/>
    </xf>
    <xf numFmtId="0" fontId="62" fillId="0" borderId="0" xfId="66" applyFont="1" applyAlignment="1">
      <alignment wrapText="1"/>
    </xf>
    <xf numFmtId="0" fontId="64" fillId="0" borderId="0" xfId="16" applyFont="1" applyAlignment="1">
      <alignment horizontal="center" wrapText="1"/>
    </xf>
    <xf numFmtId="0" fontId="6" fillId="0" borderId="0" xfId="16" applyFont="1"/>
    <xf numFmtId="0" fontId="18" fillId="0" borderId="0" xfId="66"/>
    <xf numFmtId="0" fontId="61" fillId="0" borderId="0" xfId="16" applyFont="1"/>
    <xf numFmtId="0" fontId="62" fillId="0" borderId="0" xfId="66" applyFont="1"/>
    <xf numFmtId="0" fontId="19" fillId="0" borderId="0" xfId="9" applyFont="1" applyAlignment="1">
      <alignment horizontal="center"/>
    </xf>
    <xf numFmtId="0" fontId="6" fillId="0" borderId="0" xfId="9" applyFont="1" applyAlignment="1">
      <alignment horizontal="center"/>
    </xf>
    <xf numFmtId="43" fontId="19" fillId="0" borderId="0" xfId="9" applyNumberFormat="1" applyFont="1" applyAlignment="1">
      <alignment horizontal="center"/>
    </xf>
    <xf numFmtId="0" fontId="12" fillId="14" borderId="21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left"/>
    </xf>
    <xf numFmtId="0" fontId="12" fillId="8" borderId="21" xfId="0" applyFont="1" applyFill="1" applyBorder="1" applyAlignment="1">
      <alignment horizontal="left"/>
    </xf>
    <xf numFmtId="0" fontId="12" fillId="8" borderId="2" xfId="0" applyFont="1" applyFill="1" applyBorder="1" applyAlignment="1">
      <alignment horizontal="left"/>
    </xf>
    <xf numFmtId="0" fontId="12" fillId="0" borderId="19" xfId="0" applyFont="1" applyBorder="1" applyAlignment="1">
      <alignment horizontal="left"/>
    </xf>
    <xf numFmtId="0" fontId="12" fillId="0" borderId="26" xfId="0" applyFont="1" applyBorder="1" applyAlignment="1">
      <alignment horizontal="left"/>
    </xf>
    <xf numFmtId="3" fontId="4" fillId="0" borderId="0" xfId="1" applyNumberFormat="1" applyAlignment="1">
      <alignment horizontal="center" vertical="center" wrapText="1"/>
    </xf>
    <xf numFmtId="3" fontId="4" fillId="26" borderId="26" xfId="1" applyNumberForma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3" fontId="4" fillId="13" borderId="25" xfId="1" applyNumberFormat="1" applyFill="1" applyBorder="1" applyAlignment="1">
      <alignment horizontal="center" wrapText="1"/>
    </xf>
    <xf numFmtId="3" fontId="4" fillId="13" borderId="0" xfId="1" applyNumberFormat="1" applyFill="1" applyAlignment="1">
      <alignment horizontal="center" wrapText="1"/>
    </xf>
    <xf numFmtId="0" fontId="43" fillId="25" borderId="31" xfId="0" applyFont="1" applyFill="1" applyBorder="1" applyAlignment="1">
      <alignment horizontal="center" vertical="center"/>
    </xf>
    <xf numFmtId="0" fontId="43" fillId="25" borderId="22" xfId="0" applyFont="1" applyFill="1" applyBorder="1" applyAlignment="1">
      <alignment horizontal="center" vertical="center"/>
    </xf>
    <xf numFmtId="0" fontId="64" fillId="19" borderId="0" xfId="66" applyFont="1" applyFill="1" applyAlignment="1">
      <alignment horizontal="center" vertical="center" wrapText="1"/>
    </xf>
    <xf numFmtId="0" fontId="63" fillId="19" borderId="0" xfId="16" applyFont="1" applyFill="1" applyAlignment="1">
      <alignment horizontal="center" vertical="center" wrapText="1"/>
    </xf>
    <xf numFmtId="168" fontId="63" fillId="16" borderId="0" xfId="16" applyNumberFormat="1" applyFont="1" applyFill="1" applyAlignment="1">
      <alignment horizontal="center" vertical="center" wrapText="1"/>
    </xf>
    <xf numFmtId="168" fontId="63" fillId="17" borderId="0" xfId="16" applyNumberFormat="1" applyFont="1" applyFill="1" applyAlignment="1">
      <alignment horizontal="center" vertical="center" wrapText="1"/>
    </xf>
    <xf numFmtId="168" fontId="63" fillId="10" borderId="0" xfId="16" applyNumberFormat="1" applyFont="1" applyFill="1" applyAlignment="1">
      <alignment horizontal="center" vertical="center" wrapText="1"/>
    </xf>
    <xf numFmtId="168" fontId="63" fillId="18" borderId="0" xfId="16" applyNumberFormat="1" applyFont="1" applyFill="1" applyAlignment="1">
      <alignment horizontal="center" vertical="center" wrapText="1"/>
    </xf>
    <xf numFmtId="168" fontId="63" fillId="3" borderId="0" xfId="16" applyNumberFormat="1" applyFont="1" applyFill="1" applyAlignment="1">
      <alignment horizontal="center" vertical="center" wrapText="1"/>
    </xf>
    <xf numFmtId="0" fontId="62" fillId="19" borderId="0" xfId="66" applyFont="1" applyFill="1" applyAlignment="1">
      <alignment horizontal="center" vertical="center" wrapText="1"/>
    </xf>
    <xf numFmtId="0" fontId="12" fillId="19" borderId="0" xfId="0" applyFont="1" applyFill="1" applyAlignment="1">
      <alignment horizontal="center"/>
    </xf>
    <xf numFmtId="0" fontId="7" fillId="0" borderId="0" xfId="58" applyFont="1" applyAlignment="1">
      <alignment horizontal="center"/>
    </xf>
  </cellXfs>
  <cellStyles count="74">
    <cellStyle name="Comma" xfId="23" builtinId="3"/>
    <cellStyle name="Comma 2" xfId="27" xr:uid="{00000000-0005-0000-0000-000001000000}"/>
    <cellStyle name="Comma 2 2" xfId="38" xr:uid="{00000000-0005-0000-0000-000002000000}"/>
    <cellStyle name="Comma 2 2 2" xfId="51" xr:uid="{0EE3ED2F-20BF-4892-A9E7-D7DB6CF6BC52}"/>
    <cellStyle name="Comma 2 2 2 2" xfId="70" xr:uid="{6902215A-A640-4AE4-966F-50DF1F0E06FC}"/>
    <cellStyle name="Comma 2 2 3" xfId="64" xr:uid="{35598104-0981-4CC1-9981-A0706660EAA1}"/>
    <cellStyle name="Comma 2 3" xfId="45" xr:uid="{06EA7C1C-8CF0-45A7-80A4-71620B61D3BE}"/>
    <cellStyle name="Comma 2 3 2" xfId="68" xr:uid="{92850DD6-7CC3-4381-84DB-276644B58FD8}"/>
    <cellStyle name="Comma 2 4" xfId="61" xr:uid="{BDFDA97B-C1E6-45A6-AFB5-A8719301FD44}"/>
    <cellStyle name="Comma 3" xfId="34" xr:uid="{00000000-0005-0000-0000-000003000000}"/>
    <cellStyle name="Comma 3 2" xfId="46" xr:uid="{CB1B9493-11A0-4A9E-B7E2-AD66D01B6C5C}"/>
    <cellStyle name="Comma 3 2 2" xfId="69" xr:uid="{096836F5-75F7-45B5-8395-E83D9F3C6FC8}"/>
    <cellStyle name="Comma 3 3" xfId="63" xr:uid="{AF0DD13E-CE18-4885-A5FE-90FA2CCC17F7}"/>
    <cellStyle name="Comma 4" xfId="39" xr:uid="{89AC24A3-208A-4FD6-878B-B2859C159213}"/>
    <cellStyle name="Comma 4 2" xfId="52" xr:uid="{036C6E89-2603-4860-AEC9-921781B8F0D4}"/>
    <cellStyle name="Comma 4 2 2" xfId="71" xr:uid="{694D73DC-074A-40CE-B4BB-AC7F0969DBA4}"/>
    <cellStyle name="Comma 4 3" xfId="65" xr:uid="{80E07D6F-E5A2-48C1-8CDC-9DFFF9F9A7F7}"/>
    <cellStyle name="Comma 5" xfId="44" xr:uid="{F67463AC-E9CE-4182-8630-26FE7D5C9D83}"/>
    <cellStyle name="Comma 5 2" xfId="67" xr:uid="{4F7A5C3B-F68D-4BDF-8285-6D55E7D8A391}"/>
    <cellStyle name="Comma 6" xfId="54" xr:uid="{ADC5865B-655C-4FCB-B9AA-530FC3A21151}"/>
    <cellStyle name="Comma 6 2" xfId="72" xr:uid="{80EE0449-9F8B-427E-A5F9-118676E9AEE6}"/>
    <cellStyle name="Comma 7" xfId="60" xr:uid="{18F05642-DF93-4343-B527-428341BF9B93}"/>
    <cellStyle name="Hyperlink" xfId="4" builtinId="8"/>
    <cellStyle name="Normal" xfId="0" builtinId="0"/>
    <cellStyle name="Normal 10" xfId="37" xr:uid="{00000000-0005-0000-0000-000006000000}"/>
    <cellStyle name="Normal 11" xfId="55" xr:uid="{C6EA4E3C-FC98-4912-AB1A-C94A14DC7534}"/>
    <cellStyle name="Normal 11 2" xfId="73" xr:uid="{CBAFC2D4-7DAC-48E2-A497-D8D209B077BB}"/>
    <cellStyle name="Normal 2" xfId="1" xr:uid="{00000000-0005-0000-0000-000007000000}"/>
    <cellStyle name="Normal 2 2" xfId="2" xr:uid="{00000000-0005-0000-0000-000008000000}"/>
    <cellStyle name="Normal 2 2 2" xfId="56" xr:uid="{6A833682-A93D-4F3F-832A-67C80AF01AD6}"/>
    <cellStyle name="Normal 2 3" xfId="16" xr:uid="{00000000-0005-0000-0000-000009000000}"/>
    <cellStyle name="Normal 2 4" xfId="36" xr:uid="{00000000-0005-0000-0000-00000A000000}"/>
    <cellStyle name="Normal 2 7" xfId="9" xr:uid="{00000000-0005-0000-0000-00000B000000}"/>
    <cellStyle name="Normal 2_Appendix 1a" xfId="5" xr:uid="{00000000-0005-0000-0000-00000C000000}"/>
    <cellStyle name="Normal 2_Appendix 1a_1" xfId="41" xr:uid="{3B3894EF-CBEE-48B7-8ACD-BFD369B2B262}"/>
    <cellStyle name="Normal 2_Appendix 1b" xfId="40" xr:uid="{AA5B685C-0F62-49A8-A89E-D5B6C9D50A0D}"/>
    <cellStyle name="Normal 2_I&amp;E piv" xfId="7" xr:uid="{00000000-0005-0000-0000-00000D000000}"/>
    <cellStyle name="Normal 2_Sheet8" xfId="6" xr:uid="{00000000-0005-0000-0000-00000E000000}"/>
    <cellStyle name="Normal 20" xfId="19" xr:uid="{00000000-0005-0000-0000-00000F000000}"/>
    <cellStyle name="Normal 3" xfId="8" xr:uid="{00000000-0005-0000-0000-000010000000}"/>
    <cellStyle name="Normal 3 2 3" xfId="13" xr:uid="{00000000-0005-0000-0000-000011000000}"/>
    <cellStyle name="Normal 37" xfId="12" xr:uid="{00000000-0005-0000-0000-000012000000}"/>
    <cellStyle name="Normal 4" xfId="10" xr:uid="{00000000-0005-0000-0000-000013000000}"/>
    <cellStyle name="Normal 4 2" xfId="18" xr:uid="{00000000-0005-0000-0000-000014000000}"/>
    <cellStyle name="Normal 4 2 2" xfId="57" xr:uid="{155C44C7-7B48-4346-A765-2B5982D145E0}"/>
    <cellStyle name="Normal 4 3" xfId="26" xr:uid="{00000000-0005-0000-0000-000015000000}"/>
    <cellStyle name="Normal 4 5" xfId="11" xr:uid="{00000000-0005-0000-0000-000016000000}"/>
    <cellStyle name="Normal 5" xfId="14" xr:uid="{00000000-0005-0000-0000-000017000000}"/>
    <cellStyle name="Normal 6" xfId="25" xr:uid="{00000000-0005-0000-0000-000018000000}"/>
    <cellStyle name="Normal 6 2" xfId="28" xr:uid="{00000000-0005-0000-0000-000019000000}"/>
    <cellStyle name="Normal 6 2 2" xfId="62" xr:uid="{472486C3-E5F9-4F3A-95EE-1E3F80DE9C2A}"/>
    <cellStyle name="Normal 6 3" xfId="30" xr:uid="{00000000-0005-0000-0000-00001A000000}"/>
    <cellStyle name="Normal 6 4" xfId="48" xr:uid="{19314EDD-72AB-437C-9805-5695977D17BB}"/>
    <cellStyle name="Normal 6_Appendix 1a" xfId="42" xr:uid="{17489475-4F56-4E8F-8710-46B9BA518663}"/>
    <cellStyle name="Normal 7" xfId="31" xr:uid="{00000000-0005-0000-0000-00001B000000}"/>
    <cellStyle name="Normal 7 2" xfId="43" xr:uid="{ED79D5B1-E4A7-4840-810D-70F4103497F6}"/>
    <cellStyle name="Normal 7 2 2" xfId="66" xr:uid="{194C300E-E8AE-446F-9D32-EF341F5DF971}"/>
    <cellStyle name="Normal 7 3" xfId="49" xr:uid="{62F12005-75B1-4664-87E7-4A4733F0B0EF}"/>
    <cellStyle name="Normal 7 4" xfId="50" xr:uid="{87E7D414-8CB5-4206-89E7-17620D9B7602}"/>
    <cellStyle name="Normal 7_Appendix 1b" xfId="53" xr:uid="{DBE08581-4B25-476F-829C-40D5F873DBA5}"/>
    <cellStyle name="Normal 8" xfId="32" xr:uid="{00000000-0005-0000-0000-00001C000000}"/>
    <cellStyle name="Normal 9" xfId="35" xr:uid="{00000000-0005-0000-0000-00001D000000}"/>
    <cellStyle name="Normal_2011 MTP - 2-4-09" xfId="20" xr:uid="{00000000-0005-0000-0000-00001E000000}"/>
    <cellStyle name="Normal_2011 MTP - 2-4-09 2" xfId="58" xr:uid="{6D6F24C6-A0B6-4B81-981F-76A2A03E748F}"/>
    <cellStyle name="Normal_Period Analysis" xfId="29" xr:uid="{00000000-0005-0000-0000-00001F000000}"/>
    <cellStyle name="Normal_Sheet3" xfId="17" xr:uid="{00000000-0005-0000-0000-000020000000}"/>
    <cellStyle name="Per cent" xfId="24" builtinId="5"/>
    <cellStyle name="Percent 2" xfId="3" xr:uid="{00000000-0005-0000-0000-000022000000}"/>
    <cellStyle name="Percent 2 2" xfId="21" xr:uid="{00000000-0005-0000-0000-000023000000}"/>
    <cellStyle name="Percent 2 3" xfId="33" xr:uid="{00000000-0005-0000-0000-000024000000}"/>
    <cellStyle name="Percent 3" xfId="15" xr:uid="{00000000-0005-0000-0000-000025000000}"/>
    <cellStyle name="Percent 3 2" xfId="47" xr:uid="{A6AE2F49-D7EE-49F9-B2E8-FAEC34CC4906}"/>
    <cellStyle name="Percent 4" xfId="22" xr:uid="{00000000-0005-0000-0000-000026000000}"/>
    <cellStyle name="Percent 4 2" xfId="59" xr:uid="{1E20F734-981B-4E09-80D4-E0F1862ADFFE}"/>
  </cellStyles>
  <dxfs count="2">
    <dxf>
      <fill>
        <patternFill>
          <bgColor rgb="FFFF0000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Invisible" pivot="0" table="0" count="0" xr9:uid="{8817EB3D-F28A-48DF-8122-5A83BB1C6F0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Debtor</a:t>
            </a:r>
            <a:r>
              <a:rPr lang="en-GB" baseline="0"/>
              <a:t> Payments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20061956597477609"/>
          <c:y val="0.20770439580577224"/>
          <c:w val="0.78094442680953524"/>
          <c:h val="0.415534725551870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'Appendix 2b'!$B$30</c:f>
              <c:strCache>
                <c:ptCount val="1"/>
                <c:pt idx="0">
                  <c:v>Period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'Appendix 2b'!$C$28:$N$29</c:f>
              <c:multiLvlStrCache>
                <c:ptCount val="12"/>
                <c:lvl>
                  <c:pt idx="0">
                    <c:v>Q1-P1</c:v>
                  </c:pt>
                  <c:pt idx="1">
                    <c:v>Q1-P2</c:v>
                  </c:pt>
                  <c:pt idx="2">
                    <c:v>Q1-P3</c:v>
                  </c:pt>
                  <c:pt idx="3">
                    <c:v>Q2-P4</c:v>
                  </c:pt>
                  <c:pt idx="4">
                    <c:v>Q2-P5</c:v>
                  </c:pt>
                  <c:pt idx="5">
                    <c:v>Q2-P6</c:v>
                  </c:pt>
                  <c:pt idx="6">
                    <c:v>Q3-P7</c:v>
                  </c:pt>
                  <c:pt idx="7">
                    <c:v>Q3-P8</c:v>
                  </c:pt>
                  <c:pt idx="8">
                    <c:v>Q3-P9</c:v>
                  </c:pt>
                  <c:pt idx="9">
                    <c:v>Q3-P10</c:v>
                  </c:pt>
                  <c:pt idx="10">
                    <c:v>Q3-P11</c:v>
                  </c:pt>
                  <c:pt idx="11">
                    <c:v>Q3-P12</c:v>
                  </c:pt>
                </c:lvl>
                <c:lvl>
                  <c:pt idx="0">
                    <c:v>2025-26</c:v>
                  </c:pt>
                  <c:pt idx="1">
                    <c:v>2025-26</c:v>
                  </c:pt>
                  <c:pt idx="2">
                    <c:v>2025-26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2025-26</c:v>
                  </c:pt>
                  <c:pt idx="7">
                    <c:v>2025-26</c:v>
                  </c:pt>
                  <c:pt idx="8">
                    <c:v>2025-26</c:v>
                  </c:pt>
                  <c:pt idx="9">
                    <c:v>2025-26</c:v>
                  </c:pt>
                  <c:pt idx="10">
                    <c:v>2025-26</c:v>
                  </c:pt>
                  <c:pt idx="11">
                    <c:v>2025-26</c:v>
                  </c:pt>
                </c:lvl>
              </c:multiLvlStrCache>
            </c:multiLvlStrRef>
          </c:cat>
          <c:val>
            <c:numRef>
              <c:f>'Appendix 2b'!$C$30:$N$30</c:f>
              <c:numCache>
                <c:formatCode>#,##0;[Red]\(#,##0\)</c:formatCode>
                <c:ptCount val="12"/>
                <c:pt idx="0">
                  <c:v>-695989.33000000007</c:v>
                </c:pt>
                <c:pt idx="1">
                  <c:v>-695989.33000000007</c:v>
                </c:pt>
                <c:pt idx="2">
                  <c:v>-695989.33000000007</c:v>
                </c:pt>
                <c:pt idx="3">
                  <c:v>-653580.78999999992</c:v>
                </c:pt>
                <c:pt idx="4">
                  <c:v>-653580.78999999992</c:v>
                </c:pt>
                <c:pt idx="5">
                  <c:v>-653580.78999999992</c:v>
                </c:pt>
                <c:pt idx="6">
                  <c:v>-799751.72999999986</c:v>
                </c:pt>
                <c:pt idx="7">
                  <c:v>-799751.72999999986</c:v>
                </c:pt>
                <c:pt idx="8">
                  <c:v>-799751.72999999986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A4-4E10-9ACC-13BCF2FB0D5E}"/>
            </c:ext>
          </c:extLst>
        </c:ser>
        <c:ser>
          <c:idx val="1"/>
          <c:order val="1"/>
          <c:tx>
            <c:strRef>
              <c:f>'Appendix 2b'!$B$31</c:f>
              <c:strCache>
                <c:ptCount val="1"/>
                <c:pt idx="0">
                  <c:v>Period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'Appendix 2b'!$C$28:$N$29</c:f>
              <c:multiLvlStrCache>
                <c:ptCount val="12"/>
                <c:lvl>
                  <c:pt idx="0">
                    <c:v>Q1-P1</c:v>
                  </c:pt>
                  <c:pt idx="1">
                    <c:v>Q1-P2</c:v>
                  </c:pt>
                  <c:pt idx="2">
                    <c:v>Q1-P3</c:v>
                  </c:pt>
                  <c:pt idx="3">
                    <c:v>Q2-P4</c:v>
                  </c:pt>
                  <c:pt idx="4">
                    <c:v>Q2-P5</c:v>
                  </c:pt>
                  <c:pt idx="5">
                    <c:v>Q2-P6</c:v>
                  </c:pt>
                  <c:pt idx="6">
                    <c:v>Q3-P7</c:v>
                  </c:pt>
                  <c:pt idx="7">
                    <c:v>Q3-P8</c:v>
                  </c:pt>
                  <c:pt idx="8">
                    <c:v>Q3-P9</c:v>
                  </c:pt>
                  <c:pt idx="9">
                    <c:v>Q3-P10</c:v>
                  </c:pt>
                  <c:pt idx="10">
                    <c:v>Q3-P11</c:v>
                  </c:pt>
                  <c:pt idx="11">
                    <c:v>Q3-P12</c:v>
                  </c:pt>
                </c:lvl>
                <c:lvl>
                  <c:pt idx="0">
                    <c:v>2025-26</c:v>
                  </c:pt>
                  <c:pt idx="1">
                    <c:v>2025-26</c:v>
                  </c:pt>
                  <c:pt idx="2">
                    <c:v>2025-26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2025-26</c:v>
                  </c:pt>
                  <c:pt idx="7">
                    <c:v>2025-26</c:v>
                  </c:pt>
                  <c:pt idx="8">
                    <c:v>2025-26</c:v>
                  </c:pt>
                  <c:pt idx="9">
                    <c:v>2025-26</c:v>
                  </c:pt>
                  <c:pt idx="10">
                    <c:v>2025-26</c:v>
                  </c:pt>
                  <c:pt idx="11">
                    <c:v>2025-26</c:v>
                  </c:pt>
                </c:lvl>
              </c:multiLvlStrCache>
            </c:multiLvlStrRef>
          </c:cat>
          <c:val>
            <c:numRef>
              <c:f>'Appendix 2b'!$C$31:$N$31</c:f>
              <c:numCache>
                <c:formatCode>#,##0;[Red]\(#,##0\)</c:formatCode>
                <c:ptCount val="12"/>
                <c:pt idx="1">
                  <c:v>-1969883.1499999997</c:v>
                </c:pt>
                <c:pt idx="2">
                  <c:v>-1969883.1499999997</c:v>
                </c:pt>
                <c:pt idx="4">
                  <c:v>-163158.94</c:v>
                </c:pt>
                <c:pt idx="5">
                  <c:v>-163158.94</c:v>
                </c:pt>
                <c:pt idx="7">
                  <c:v>-2037021.1600000006</c:v>
                </c:pt>
                <c:pt idx="8">
                  <c:v>-2037021.1600000006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A4-4E10-9ACC-13BCF2FB0D5E}"/>
            </c:ext>
          </c:extLst>
        </c:ser>
        <c:ser>
          <c:idx val="2"/>
          <c:order val="2"/>
          <c:tx>
            <c:strRef>
              <c:f>'Appendix 2b'!$B$32</c:f>
              <c:strCache>
                <c:ptCount val="1"/>
                <c:pt idx="0">
                  <c:v>Period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'Appendix 2b'!$C$28:$N$29</c:f>
              <c:multiLvlStrCache>
                <c:ptCount val="12"/>
                <c:lvl>
                  <c:pt idx="0">
                    <c:v>Q1-P1</c:v>
                  </c:pt>
                  <c:pt idx="1">
                    <c:v>Q1-P2</c:v>
                  </c:pt>
                  <c:pt idx="2">
                    <c:v>Q1-P3</c:v>
                  </c:pt>
                  <c:pt idx="3">
                    <c:v>Q2-P4</c:v>
                  </c:pt>
                  <c:pt idx="4">
                    <c:v>Q2-P5</c:v>
                  </c:pt>
                  <c:pt idx="5">
                    <c:v>Q2-P6</c:v>
                  </c:pt>
                  <c:pt idx="6">
                    <c:v>Q3-P7</c:v>
                  </c:pt>
                  <c:pt idx="7">
                    <c:v>Q3-P8</c:v>
                  </c:pt>
                  <c:pt idx="8">
                    <c:v>Q3-P9</c:v>
                  </c:pt>
                  <c:pt idx="9">
                    <c:v>Q3-P10</c:v>
                  </c:pt>
                  <c:pt idx="10">
                    <c:v>Q3-P11</c:v>
                  </c:pt>
                  <c:pt idx="11">
                    <c:v>Q3-P12</c:v>
                  </c:pt>
                </c:lvl>
                <c:lvl>
                  <c:pt idx="0">
                    <c:v>2025-26</c:v>
                  </c:pt>
                  <c:pt idx="1">
                    <c:v>2025-26</c:v>
                  </c:pt>
                  <c:pt idx="2">
                    <c:v>2025-26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2025-26</c:v>
                  </c:pt>
                  <c:pt idx="7">
                    <c:v>2025-26</c:v>
                  </c:pt>
                  <c:pt idx="8">
                    <c:v>2025-26</c:v>
                  </c:pt>
                  <c:pt idx="9">
                    <c:v>2025-26</c:v>
                  </c:pt>
                  <c:pt idx="10">
                    <c:v>2025-26</c:v>
                  </c:pt>
                  <c:pt idx="11">
                    <c:v>2025-26</c:v>
                  </c:pt>
                </c:lvl>
              </c:multiLvlStrCache>
            </c:multiLvlStrRef>
          </c:cat>
          <c:val>
            <c:numRef>
              <c:f>'Appendix 2b'!$C$32:$N$32</c:f>
              <c:numCache>
                <c:formatCode>#,##0;[Red]\(#,##0\)</c:formatCode>
                <c:ptCount val="12"/>
                <c:pt idx="2">
                  <c:v>-1699212.65</c:v>
                </c:pt>
                <c:pt idx="5">
                  <c:v>-556341.51</c:v>
                </c:pt>
                <c:pt idx="8">
                  <c:v>-760227.01000000013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A4-4E10-9ACC-13BCF2FB0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9215120"/>
        <c:axId val="1149216432"/>
      </c:barChart>
      <c:catAx>
        <c:axId val="11492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6432"/>
        <c:crosses val="autoZero"/>
        <c:auto val="1"/>
        <c:lblAlgn val="ctr"/>
        <c:lblOffset val="100"/>
        <c:noMultiLvlLbl val="0"/>
      </c:catAx>
      <c:valAx>
        <c:axId val="11492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512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Aged</a:t>
            </a:r>
            <a:r>
              <a:rPr lang="en-GB" baseline="0"/>
              <a:t> Debtors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2488743318107492"/>
          <c:y val="0.18265770431221021"/>
          <c:w val="0.8421535212777489"/>
          <c:h val="0.22414176895507429"/>
        </c:manualLayout>
      </c:layout>
      <c:lineChart>
        <c:grouping val="standard"/>
        <c:varyColors val="0"/>
        <c:ser>
          <c:idx val="0"/>
          <c:order val="0"/>
          <c:tx>
            <c:strRef>
              <c:f>'Appendix 2b'!$B$7:$B$12</c:f>
              <c:strCache>
                <c:ptCount val="1"/>
                <c:pt idx="0">
                  <c:v>Not Due 0-1 Month 1-3 Months 3-6  Months 6-12 Months &gt; 12 Months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2b'!$C$7:$N$7</c:f>
              <c:numCache>
                <c:formatCode>#,##0;[Red]\(#,##0\)</c:formatCode>
                <c:ptCount val="12"/>
                <c:pt idx="0">
                  <c:v>1463764.1199999999</c:v>
                </c:pt>
                <c:pt idx="1">
                  <c:v>790964.37999999977</c:v>
                </c:pt>
                <c:pt idx="2">
                  <c:v>285908.52000000008</c:v>
                </c:pt>
                <c:pt idx="3">
                  <c:v>141885.44</c:v>
                </c:pt>
                <c:pt idx="4">
                  <c:v>1495427.5200000003</c:v>
                </c:pt>
                <c:pt idx="5">
                  <c:v>50333.340000000004</c:v>
                </c:pt>
                <c:pt idx="6">
                  <c:v>2037022.570000001</c:v>
                </c:pt>
                <c:pt idx="7">
                  <c:v>360250.62</c:v>
                </c:pt>
                <c:pt idx="8">
                  <c:v>11487.12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5-46BE-9DFF-A473BBAA95FB}"/>
            </c:ext>
          </c:extLst>
        </c:ser>
        <c:ser>
          <c:idx val="1"/>
          <c:order val="1"/>
          <c:tx>
            <c:strRef>
              <c:f>'Appendix 2b'!$B$8</c:f>
              <c:strCache>
                <c:ptCount val="1"/>
                <c:pt idx="0">
                  <c:v>0-1 Month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2b'!$C$8:$N$8</c:f>
              <c:numCache>
                <c:formatCode>#,##0;[Red]\(#,##0\)</c:formatCode>
                <c:ptCount val="12"/>
                <c:pt idx="0">
                  <c:v>93164.200000000012</c:v>
                </c:pt>
                <c:pt idx="1">
                  <c:v>238449.79</c:v>
                </c:pt>
                <c:pt idx="2">
                  <c:v>11860.160000000002</c:v>
                </c:pt>
                <c:pt idx="3">
                  <c:v>16147.55</c:v>
                </c:pt>
                <c:pt idx="4">
                  <c:v>30189.409999999993</c:v>
                </c:pt>
                <c:pt idx="5">
                  <c:v>1110410.2200000002</c:v>
                </c:pt>
                <c:pt idx="6">
                  <c:v>11626.21</c:v>
                </c:pt>
                <c:pt idx="7">
                  <c:v>659378.20000000007</c:v>
                </c:pt>
                <c:pt idx="8">
                  <c:v>258299.15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5-46BE-9DFF-A473BBAA95FB}"/>
            </c:ext>
          </c:extLst>
        </c:ser>
        <c:ser>
          <c:idx val="2"/>
          <c:order val="2"/>
          <c:tx>
            <c:strRef>
              <c:f>'Appendix 2b'!$B$9</c:f>
              <c:strCache>
                <c:ptCount val="1"/>
                <c:pt idx="0">
                  <c:v>1-3 Months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2b'!$C$9:$N$9</c:f>
              <c:numCache>
                <c:formatCode>#,##0;[Red]\(#,##0\)</c:formatCode>
                <c:ptCount val="12"/>
                <c:pt idx="0">
                  <c:v>256075.25</c:v>
                </c:pt>
                <c:pt idx="1">
                  <c:v>56737.240000000005</c:v>
                </c:pt>
                <c:pt idx="2">
                  <c:v>152169.18</c:v>
                </c:pt>
                <c:pt idx="3">
                  <c:v>57053.26</c:v>
                </c:pt>
                <c:pt idx="4">
                  <c:v>13091.99</c:v>
                </c:pt>
                <c:pt idx="5">
                  <c:v>2662.83</c:v>
                </c:pt>
                <c:pt idx="6">
                  <c:v>517938.08</c:v>
                </c:pt>
                <c:pt idx="7">
                  <c:v>3872.16</c:v>
                </c:pt>
                <c:pt idx="8">
                  <c:v>111662.71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15-46BE-9DFF-A473BBAA95FB}"/>
            </c:ext>
          </c:extLst>
        </c:ser>
        <c:ser>
          <c:idx val="3"/>
          <c:order val="3"/>
          <c:tx>
            <c:strRef>
              <c:f>'Appendix 2b'!$B$10</c:f>
              <c:strCache>
                <c:ptCount val="1"/>
                <c:pt idx="0">
                  <c:v>3-6  Months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2b'!$C$10:$N$10</c:f>
              <c:numCache>
                <c:formatCode>#,##0;[Red]\(#,##0\)</c:formatCode>
                <c:ptCount val="12"/>
                <c:pt idx="0">
                  <c:v>4614.8499999999995</c:v>
                </c:pt>
                <c:pt idx="1">
                  <c:v>4461.41</c:v>
                </c:pt>
                <c:pt idx="2">
                  <c:v>2862.54</c:v>
                </c:pt>
                <c:pt idx="3">
                  <c:v>246.84</c:v>
                </c:pt>
                <c:pt idx="4">
                  <c:v>49533.659999999996</c:v>
                </c:pt>
                <c:pt idx="5">
                  <c:v>52504.759999999995</c:v>
                </c:pt>
                <c:pt idx="6">
                  <c:v>53288.81</c:v>
                </c:pt>
                <c:pt idx="7">
                  <c:v>5613.93</c:v>
                </c:pt>
                <c:pt idx="8">
                  <c:v>1611.94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15-46BE-9DFF-A473BBAA95FB}"/>
            </c:ext>
          </c:extLst>
        </c:ser>
        <c:ser>
          <c:idx val="4"/>
          <c:order val="4"/>
          <c:tx>
            <c:strRef>
              <c:f>'Appendix 2b'!$B$11</c:f>
              <c:strCache>
                <c:ptCount val="1"/>
                <c:pt idx="0">
                  <c:v>6-12 Months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2b'!$C$11:$N$11</c:f>
              <c:numCache>
                <c:formatCode>#,##0;[Red]\(#,##0\)</c:formatCode>
                <c:ptCount val="12"/>
                <c:pt idx="0">
                  <c:v>14570.149999999998</c:v>
                </c:pt>
                <c:pt idx="1">
                  <c:v>10291.27</c:v>
                </c:pt>
                <c:pt idx="2">
                  <c:v>872.6400000000001</c:v>
                </c:pt>
                <c:pt idx="3">
                  <c:v>780.92000000000007</c:v>
                </c:pt>
                <c:pt idx="4">
                  <c:v>765.92000000000007</c:v>
                </c:pt>
                <c:pt idx="5">
                  <c:v>740.92000000000007</c:v>
                </c:pt>
                <c:pt idx="6">
                  <c:v>962.76</c:v>
                </c:pt>
                <c:pt idx="7">
                  <c:v>942.76</c:v>
                </c:pt>
                <c:pt idx="8">
                  <c:v>4178.83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115-46BE-9DFF-A473BBAA95FB}"/>
            </c:ext>
          </c:extLst>
        </c:ser>
        <c:ser>
          <c:idx val="5"/>
          <c:order val="5"/>
          <c:tx>
            <c:strRef>
              <c:f>'Appendix 2b'!$B$12</c:f>
              <c:strCache>
                <c:ptCount val="1"/>
                <c:pt idx="0">
                  <c:v>&gt; 12 Months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2b'!$C$12:$N$12</c:f>
              <c:numCache>
                <c:formatCode>#,##0;[Red]\(#,##0\)</c:formatCode>
                <c:ptCount val="12"/>
                <c:pt idx="0">
                  <c:v>20679.93</c:v>
                </c:pt>
                <c:pt idx="1">
                  <c:v>19744.329999999998</c:v>
                </c:pt>
                <c:pt idx="2">
                  <c:v>19724.329999999998</c:v>
                </c:pt>
                <c:pt idx="3">
                  <c:v>19529.129999999997</c:v>
                </c:pt>
                <c:pt idx="4">
                  <c:v>15488.19</c:v>
                </c:pt>
                <c:pt idx="5">
                  <c:v>12352.91</c:v>
                </c:pt>
                <c:pt idx="6">
                  <c:v>12352.91</c:v>
                </c:pt>
                <c:pt idx="7">
                  <c:v>12352.91</c:v>
                </c:pt>
                <c:pt idx="8">
                  <c:v>13023.83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115-46BE-9DFF-A473BBAA9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3421416"/>
        <c:axId val="883425352"/>
      </c:lineChart>
      <c:catAx>
        <c:axId val="883421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425352"/>
        <c:crosses val="autoZero"/>
        <c:auto val="1"/>
        <c:lblAlgn val="ctr"/>
        <c:lblOffset val="100"/>
        <c:noMultiLvlLbl val="0"/>
      </c:catAx>
      <c:valAx>
        <c:axId val="88342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421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Top 5 Aged Debtors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'[11]COT Schedule'!$B$17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Schedule'!$B$18:$B$22</c:f>
              <c:numCache>
                <c:formatCode>General</c:formatCode>
                <c:ptCount val="5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294C-4985-A5F8-C5A3C898350A}"/>
            </c:ext>
          </c:extLst>
        </c:ser>
        <c:ser>
          <c:idx val="6"/>
          <c:order val="6"/>
          <c:tx>
            <c:strRef>
              <c:f>'[11]COT Schedule'!$H$17</c:f>
              <c:strCache>
                <c:ptCount val="1"/>
                <c:pt idx="0">
                  <c:v>Not Due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Schedule'!$H$18:$H$22</c:f>
              <c:numCache>
                <c:formatCode>General</c:formatCode>
                <c:ptCount val="5"/>
                <c:pt idx="0">
                  <c:v>0</c:v>
                </c:pt>
                <c:pt idx="1">
                  <c:v>501.33</c:v>
                </c:pt>
                <c:pt idx="2">
                  <c:v>0</c:v>
                </c:pt>
                <c:pt idx="3">
                  <c:v>0</c:v>
                </c:pt>
                <c:pt idx="4">
                  <c:v>6748.69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4C-4985-A5F8-C5A3C898350A}"/>
            </c:ext>
          </c:extLst>
        </c:ser>
        <c:ser>
          <c:idx val="7"/>
          <c:order val="7"/>
          <c:tx>
            <c:strRef>
              <c:f>'[11]COT Schedule'!$I$17</c:f>
              <c:strCache>
                <c:ptCount val="1"/>
                <c:pt idx="0">
                  <c:v>0-1 Month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Schedule'!$I$18:$I$22</c:f>
              <c:numCache>
                <c:formatCode>General</c:formatCode>
                <c:ptCount val="5"/>
                <c:pt idx="0">
                  <c:v>258095.03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4C-4985-A5F8-C5A3C898350A}"/>
            </c:ext>
          </c:extLst>
        </c:ser>
        <c:ser>
          <c:idx val="8"/>
          <c:order val="8"/>
          <c:tx>
            <c:strRef>
              <c:f>'[11]COT Schedule'!$J$17</c:f>
              <c:strCache>
                <c:ptCount val="1"/>
                <c:pt idx="0">
                  <c:v>1-3 Months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Schedule'!$J$18:$J$22</c:f>
              <c:numCache>
                <c:formatCode>General</c:formatCode>
                <c:ptCount val="5"/>
                <c:pt idx="0">
                  <c:v>0</c:v>
                </c:pt>
                <c:pt idx="1">
                  <c:v>100000</c:v>
                </c:pt>
                <c:pt idx="2">
                  <c:v>2182</c:v>
                </c:pt>
                <c:pt idx="3">
                  <c:v>7200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4C-4985-A5F8-C5A3C898350A}"/>
            </c:ext>
          </c:extLst>
        </c:ser>
        <c:ser>
          <c:idx val="9"/>
          <c:order val="9"/>
          <c:tx>
            <c:strRef>
              <c:f>'[11]COT Schedule'!$K$17</c:f>
              <c:strCache>
                <c:ptCount val="1"/>
                <c:pt idx="0">
                  <c:v>3-6  Months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Schedule'!$K$18:$K$22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4C-4985-A5F8-C5A3C898350A}"/>
            </c:ext>
          </c:extLst>
        </c:ser>
        <c:ser>
          <c:idx val="10"/>
          <c:order val="10"/>
          <c:tx>
            <c:strRef>
              <c:f>'[11]COT Schedule'!$L$17</c:f>
              <c:strCache>
                <c:ptCount val="1"/>
                <c:pt idx="0">
                  <c:v>6-12 Months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294C-4985-A5F8-C5A3C898350A}"/>
              </c:ext>
            </c:extLst>
          </c:dPt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Schedule'!$L$18:$L$22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4C-4985-A5F8-C5A3C898350A}"/>
            </c:ext>
          </c:extLst>
        </c:ser>
        <c:ser>
          <c:idx val="11"/>
          <c:order val="11"/>
          <c:tx>
            <c:strRef>
              <c:f>'[11]COT Schedule'!$M$17</c:f>
              <c:strCache>
                <c:ptCount val="1"/>
                <c:pt idx="0">
                  <c:v>&gt; 12 Months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Schedule'!$M$18:$M$22</c:f>
              <c:numCache>
                <c:formatCode>General</c:formatCode>
                <c:ptCount val="5"/>
                <c:pt idx="0">
                  <c:v>0</c:v>
                </c:pt>
                <c:pt idx="1">
                  <c:v>517.5</c:v>
                </c:pt>
                <c:pt idx="2">
                  <c:v>6072.66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94C-4985-A5F8-C5A3C8983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9215120"/>
        <c:axId val="114921643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'[11]COT Schedule'!$D$17</c15:sqref>
                        </c15:formulaRef>
                      </c:ext>
                    </c:extLst>
                    <c:strCache>
                      <c:ptCount val="1"/>
                      <c:pt idx="0">
                        <c:v>O/S Amount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'[11]COT Schedule'!$D$18:$D$22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258095.03</c:v>
                      </c:pt>
                      <c:pt idx="1">
                        <c:v>101018.83</c:v>
                      </c:pt>
                      <c:pt idx="2">
                        <c:v>8254.66</c:v>
                      </c:pt>
                      <c:pt idx="3">
                        <c:v>7200</c:v>
                      </c:pt>
                      <c:pt idx="4">
                        <c:v>6748.69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9-294C-4985-A5F8-C5A3C898350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Schedule'!$E$17</c15:sqref>
                        </c15:formulaRef>
                      </c:ext>
                    </c:extLst>
                    <c:strCache>
                      <c:ptCount val="1"/>
                      <c:pt idx="0">
                        <c:v>No of Invoices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Schedule'!$E$18:$E$22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94C-4985-A5F8-C5A3C898350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Schedule'!$F$17</c15:sqref>
                        </c15:formulaRef>
                      </c:ext>
                    </c:extLst>
                    <c:strCache>
                      <c:ptCount val="1"/>
                      <c:pt idx="0">
                        <c:v>% of O/S £ total Invoices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Schedule'!$F$18:$F$22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0.64481267568735579</c:v>
                      </c:pt>
                      <c:pt idx="1">
                        <c:v>0.25238076869247011</c:v>
                      </c:pt>
                      <c:pt idx="2">
                        <c:v>2.0623060434326799E-2</c:v>
                      </c:pt>
                      <c:pt idx="3">
                        <c:v>1.7988146710724968E-2</c:v>
                      </c:pt>
                      <c:pt idx="4">
                        <c:v>1.6860614697944788E-2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94C-4985-A5F8-C5A3C898350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Schedule'!$G$17</c15:sqref>
                        </c15:formulaRef>
                      </c:ext>
                    </c:extLst>
                    <c:strCache>
                      <c:ptCount val="1"/>
                      <c:pt idx="0">
                        <c:v>% of O/S # total Invoices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Schedule'!$G$18:$G$22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0.02</c:v>
                      </c:pt>
                      <c:pt idx="1">
                        <c:v>0.08</c:v>
                      </c:pt>
                      <c:pt idx="2">
                        <c:v>0.04</c:v>
                      </c:pt>
                      <c:pt idx="3">
                        <c:v>0.04</c:v>
                      </c:pt>
                      <c:pt idx="4">
                        <c:v>0.02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294C-4985-A5F8-C5A3C898350A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Schedule'!$O$17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Schedule'!$O$18:$O$22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294C-4985-A5F8-C5A3C898350A}"/>
                  </c:ext>
                </c:extLst>
              </c15:ser>
            </c15:filteredBarSeries>
          </c:ext>
        </c:extLst>
      </c:barChart>
      <c:catAx>
        <c:axId val="11492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6432"/>
        <c:crosses val="autoZero"/>
        <c:auto val="1"/>
        <c:lblAlgn val="ctr"/>
        <c:lblOffset val="100"/>
        <c:noMultiLvlLbl val="0"/>
      </c:catAx>
      <c:valAx>
        <c:axId val="11492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512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Aged</a:t>
            </a:r>
            <a:r>
              <a:rPr lang="en-GB" baseline="0"/>
              <a:t> Seized Money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0997235668291801"/>
          <c:y val="0.20556776556776557"/>
          <c:w val="0.72177293524341268"/>
          <c:h val="0.70555180602424694"/>
        </c:manualLayout>
      </c:layout>
      <c:lineChart>
        <c:grouping val="stacked"/>
        <c:varyColors val="0"/>
        <c:ser>
          <c:idx val="0"/>
          <c:order val="0"/>
          <c:tx>
            <c:strRef>
              <c:f>'Appendix 2e'!$A$27</c:f>
              <c:strCache>
                <c:ptCount val="1"/>
                <c:pt idx="0">
                  <c:v>0-1 Month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2e'!$C$27:$N$27</c:f>
              <c:numCache>
                <c:formatCode>_(* #,##0.00_);_(* \(#,##0.00\);_(* "-"??_);_(@_)</c:formatCode>
                <c:ptCount val="12"/>
                <c:pt idx="0">
                  <c:v>34911.61</c:v>
                </c:pt>
                <c:pt idx="1">
                  <c:v>86058.5</c:v>
                </c:pt>
                <c:pt idx="2">
                  <c:v>122114.95000000001</c:v>
                </c:pt>
                <c:pt idx="3">
                  <c:v>98880.22</c:v>
                </c:pt>
                <c:pt idx="4">
                  <c:v>21403.260000000002</c:v>
                </c:pt>
                <c:pt idx="5">
                  <c:v>47909.849999999984</c:v>
                </c:pt>
                <c:pt idx="6">
                  <c:v>158734.88999999998</c:v>
                </c:pt>
                <c:pt idx="7">
                  <c:v>44589.69999999999</c:v>
                </c:pt>
                <c:pt idx="8">
                  <c:v>25224.190000000002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B-4280-B808-33D27EDB49D7}"/>
            </c:ext>
          </c:extLst>
        </c:ser>
        <c:ser>
          <c:idx val="1"/>
          <c:order val="1"/>
          <c:tx>
            <c:strRef>
              <c:f>'Appendix 2e'!$A$28</c:f>
              <c:strCache>
                <c:ptCount val="1"/>
                <c:pt idx="0">
                  <c:v>1-3 Months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2e'!$C$28:$N$28</c:f>
              <c:numCache>
                <c:formatCode>_(* #,##0.00_);_(* \(#,##0.00\);_(* "-"??_);_(@_)</c:formatCode>
                <c:ptCount val="12"/>
                <c:pt idx="0">
                  <c:v>29901.380000000005</c:v>
                </c:pt>
                <c:pt idx="1">
                  <c:v>46468.180000000008</c:v>
                </c:pt>
                <c:pt idx="2">
                  <c:v>128412.59</c:v>
                </c:pt>
                <c:pt idx="3">
                  <c:v>243085.06</c:v>
                </c:pt>
                <c:pt idx="4">
                  <c:v>307053.67000000004</c:v>
                </c:pt>
                <c:pt idx="5">
                  <c:v>242398.43000000002</c:v>
                </c:pt>
                <c:pt idx="6">
                  <c:v>168193.33</c:v>
                </c:pt>
                <c:pt idx="7">
                  <c:v>228047.99999999997</c:v>
                </c:pt>
                <c:pt idx="8">
                  <c:v>251234.43999999994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B-4280-B808-33D27EDB49D7}"/>
            </c:ext>
          </c:extLst>
        </c:ser>
        <c:ser>
          <c:idx val="2"/>
          <c:order val="2"/>
          <c:tx>
            <c:strRef>
              <c:f>'Appendix 2e'!$A$29</c:f>
              <c:strCache>
                <c:ptCount val="1"/>
                <c:pt idx="0">
                  <c:v>3-6  Months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2e'!$C$29:$N$29</c:f>
              <c:numCache>
                <c:formatCode>_(* #,##0.00_);_(* \(#,##0.00\);_(* "-"??_);_(@_)</c:formatCode>
                <c:ptCount val="12"/>
                <c:pt idx="0">
                  <c:v>63535.600000000013</c:v>
                </c:pt>
                <c:pt idx="1">
                  <c:v>64407.550000000017</c:v>
                </c:pt>
                <c:pt idx="2">
                  <c:v>26496.940000000002</c:v>
                </c:pt>
                <c:pt idx="3">
                  <c:v>29901.380000000005</c:v>
                </c:pt>
                <c:pt idx="4">
                  <c:v>46468.180000000008</c:v>
                </c:pt>
                <c:pt idx="5">
                  <c:v>128412.59</c:v>
                </c:pt>
                <c:pt idx="6">
                  <c:v>243085.06</c:v>
                </c:pt>
                <c:pt idx="7">
                  <c:v>307053.67000000004</c:v>
                </c:pt>
                <c:pt idx="8">
                  <c:v>242398.43000000002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B-4280-B808-33D27EDB49D7}"/>
            </c:ext>
          </c:extLst>
        </c:ser>
        <c:ser>
          <c:idx val="3"/>
          <c:order val="3"/>
          <c:tx>
            <c:strRef>
              <c:f>'Appendix 2e'!$A$30</c:f>
              <c:strCache>
                <c:ptCount val="1"/>
                <c:pt idx="0">
                  <c:v>6-12 Months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2e'!$C$30:$N$30</c:f>
              <c:numCache>
                <c:formatCode>_(* #,##0.00_);_(* \(#,##0.00\);_(* "-"??_);_(@_)</c:formatCode>
                <c:ptCount val="12"/>
                <c:pt idx="0">
                  <c:v>106425.22</c:v>
                </c:pt>
                <c:pt idx="1">
                  <c:v>118140.25</c:v>
                </c:pt>
                <c:pt idx="2">
                  <c:v>145717.83000000002</c:v>
                </c:pt>
                <c:pt idx="3">
                  <c:v>135063.00000000003</c:v>
                </c:pt>
                <c:pt idx="4">
                  <c:v>145518.67000000004</c:v>
                </c:pt>
                <c:pt idx="5">
                  <c:v>145861.84000000003</c:v>
                </c:pt>
                <c:pt idx="6">
                  <c:v>93436.980000000025</c:v>
                </c:pt>
                <c:pt idx="7">
                  <c:v>110875.73000000001</c:v>
                </c:pt>
                <c:pt idx="8">
                  <c:v>154909.53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B-4280-B808-33D27EDB49D7}"/>
            </c:ext>
          </c:extLst>
        </c:ser>
        <c:ser>
          <c:idx val="4"/>
          <c:order val="4"/>
          <c:tx>
            <c:strRef>
              <c:f>'Appendix 2e'!$A$31</c:f>
              <c:strCache>
                <c:ptCount val="1"/>
                <c:pt idx="0">
                  <c:v>&gt; 12 Months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2e'!$C$31:$N$31</c:f>
              <c:numCache>
                <c:formatCode>_(* #,##0.00_);_(* \(#,##0.00\);_(* "-"??_);_(@_)</c:formatCode>
                <c:ptCount val="12"/>
                <c:pt idx="0">
                  <c:v>563843.39</c:v>
                </c:pt>
                <c:pt idx="1">
                  <c:v>569601.22</c:v>
                </c:pt>
                <c:pt idx="2">
                  <c:v>584048.34</c:v>
                </c:pt>
                <c:pt idx="3">
                  <c:v>598741.21</c:v>
                </c:pt>
                <c:pt idx="4">
                  <c:v>606630.35</c:v>
                </c:pt>
                <c:pt idx="5">
                  <c:v>610401.27</c:v>
                </c:pt>
                <c:pt idx="6">
                  <c:v>670048.61</c:v>
                </c:pt>
                <c:pt idx="7">
                  <c:v>687451.47</c:v>
                </c:pt>
                <c:pt idx="8">
                  <c:v>729766.16999999993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B-4280-B808-33D27EDB4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3226040"/>
        <c:axId val="853227480"/>
      </c:lineChart>
      <c:catAx>
        <c:axId val="853226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227480"/>
        <c:crosses val="autoZero"/>
        <c:auto val="1"/>
        <c:lblAlgn val="ctr"/>
        <c:lblOffset val="100"/>
        <c:noMultiLvlLbl val="0"/>
      </c:catAx>
      <c:valAx>
        <c:axId val="853227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226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Seized Money Received in vs Seized Money Paid out 25/26</a:t>
            </a:r>
          </a:p>
          <a:p>
            <a:pPr>
              <a:defRPr/>
            </a:pPr>
            <a:endParaRPr lang="en-US"/>
          </a:p>
        </c:rich>
      </c:tx>
      <c:layout>
        <c:manualLayout>
          <c:xMode val="edge"/>
          <c:yMode val="edge"/>
          <c:x val="0.10436944937833037"/>
          <c:y val="2.49454994596263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  <c:perspective val="5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701587967127058E-2"/>
          <c:y val="0.18437969789356551"/>
          <c:w val="0.93888888888888888"/>
          <c:h val="0.60027668416447943"/>
        </c:manualLayout>
      </c:layout>
      <c:pie3DChart>
        <c:varyColors val="1"/>
        <c:ser>
          <c:idx val="0"/>
          <c:order val="0"/>
          <c:tx>
            <c:strRef>
              <c:f>'Appendix 2e'!$A$55:$B$55</c:f>
              <c:strCache>
                <c:ptCount val="1"/>
                <c:pt idx="0">
                  <c:v>Seized Money Received In 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D6B-449D-A1CE-586EB6A1178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D6B-449D-A1CE-586EB6A117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2</c:v>
              </c:pt>
              <c:pt idx="1">
                <c:v>8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'Appendix 2e'!$O$54:$O$61</c15:sqref>
                  </c15:fullRef>
                </c:ext>
              </c:extLst>
              <c:f>('Appendix 2e'!$O$55,'Appendix 2e'!$O$61)</c:f>
              <c:numCache>
                <c:formatCode>_(* #,##0.00_);_(* \(#,##0.00\);_(* "-"??_);_(@_)</c:formatCode>
                <c:ptCount val="2"/>
                <c:pt idx="0">
                  <c:v>711110.64000000013</c:v>
                </c:pt>
                <c:pt idx="1">
                  <c:v>706116.77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4-FD6B-449D-A1CE-586EB6A1178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Seized Money</a:t>
            </a:r>
            <a:r>
              <a:rPr lang="en-US" baseline="0"/>
              <a:t> Paid Out </a:t>
            </a:r>
            <a:endParaRPr lang="en-US"/>
          </a:p>
        </c:rich>
      </c:tx>
      <c:layout>
        <c:manualLayout>
          <c:xMode val="edge"/>
          <c:yMode val="edge"/>
          <c:x val="0.2890941385435169"/>
          <c:y val="3.27886367145283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3158603842370503E-2"/>
          <c:y val="0.20815099583140342"/>
          <c:w val="0.93888888888888888"/>
          <c:h val="0.60027668416447943"/>
        </c:manualLayout>
      </c:layout>
      <c:pie3DChart>
        <c:varyColors val="1"/>
        <c:ser>
          <c:idx val="1"/>
          <c:order val="1"/>
          <c:tx>
            <c:strRef>
              <c:f>'Appendix 2e'!$D$53</c:f>
              <c:strCache>
                <c:ptCount val="1"/>
                <c:pt idx="0">
                  <c:v>May-25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96B5-44C0-B03E-6DD916DF68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96B5-44C0-B03E-6DD916DF68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96B5-44C0-B03E-6DD916DF68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96B5-44C0-B03E-6DD916DF683C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'Appendix 2e'!$A$57:$A$60</c:f>
              <c:strCache>
                <c:ptCount val="4"/>
                <c:pt idx="0">
                  <c:v>Money Returned to Defendant</c:v>
                </c:pt>
                <c:pt idx="1">
                  <c:v>Money Paid to Home Office </c:v>
                </c:pt>
                <c:pt idx="2">
                  <c:v>Money Paid to HMCTS </c:v>
                </c:pt>
                <c:pt idx="3">
                  <c:v>Money Forfeited to Force </c:v>
                </c:pt>
              </c:strCache>
            </c:strRef>
          </c:cat>
          <c:val>
            <c:numRef>
              <c:f>'Appendix 2e'!$O$57:$O$60</c:f>
              <c:numCache>
                <c:formatCode>_(* #,##0.00_);_(* \(#,##0.00\);_(* "-"??_);_(@_)</c:formatCode>
                <c:ptCount val="4"/>
                <c:pt idx="0">
                  <c:v>161854.41999999998</c:v>
                </c:pt>
                <c:pt idx="1">
                  <c:v>338375.21</c:v>
                </c:pt>
                <c:pt idx="2">
                  <c:v>179505.58000000002</c:v>
                </c:pt>
                <c:pt idx="3">
                  <c:v>26381.559999999998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B5-44C0-B03E-6DD916DF683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'Appendix 2e'!$C$53</c15:sqref>
                        </c15:formulaRef>
                      </c:ext>
                    </c:extLst>
                    <c:strCache>
                      <c:ptCount val="1"/>
                      <c:pt idx="0">
                        <c:v>Apr-25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A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C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E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0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'Appendix 2e'!$C$57:$C$60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7331.01</c:v>
                      </c:pt>
                      <c:pt idx="1">
                        <c:v>104392.78</c:v>
                      </c:pt>
                      <c:pt idx="2">
                        <c:v>2275.1099999999997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1-96B5-44C0-B03E-6DD916DF683C}"/>
                  </c:ext>
                </c:extLst>
              </c15:ser>
            </c15:filteredPieSeries>
            <c15:filteredPi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2e'!$E$53</c15:sqref>
                        </c15:formulaRef>
                      </c:ext>
                    </c:extLst>
                    <c:strCache>
                      <c:ptCount val="1"/>
                      <c:pt idx="0">
                        <c:v>Jun-25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3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5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7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9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2e'!$E$57:$E$60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28143.4</c:v>
                      </c:pt>
                      <c:pt idx="1">
                        <c:v>115881.64</c:v>
                      </c:pt>
                      <c:pt idx="2">
                        <c:v>21155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96B5-44C0-B03E-6DD916DF683C}"/>
                  </c:ext>
                </c:extLst>
              </c15:ser>
            </c15:filteredPieSeries>
            <c15:filteredPi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2e'!$F$53</c15:sqref>
                        </c15:formulaRef>
                      </c:ext>
                    </c:extLst>
                    <c:strCache>
                      <c:ptCount val="1"/>
                      <c:pt idx="0">
                        <c:v>Jul-25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C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E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0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2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2e'!$F$57:$F$60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31418.01</c:v>
                      </c:pt>
                      <c:pt idx="1">
                        <c:v>6215.26</c:v>
                      </c:pt>
                      <c:pt idx="2">
                        <c:v>20340.95</c:v>
                      </c:pt>
                      <c:pt idx="3">
                        <c:v>2283.21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96B5-44C0-B03E-6DD916DF683C}"/>
                  </c:ext>
                </c:extLst>
              </c15:ser>
            </c15:filteredPieSeries>
            <c15:filteredPi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2e'!$G$53</c15:sqref>
                        </c15:formulaRef>
                      </c:ext>
                    </c:extLst>
                    <c:strCache>
                      <c:ptCount val="1"/>
                      <c:pt idx="0">
                        <c:v>Aug-25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5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7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9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B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2e'!$G$57:$G$60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4460</c:v>
                      </c:pt>
                      <c:pt idx="1">
                        <c:v>6055</c:v>
                      </c:pt>
                      <c:pt idx="2">
                        <c:v>8078.29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C-96B5-44C0-B03E-6DD916DF683C}"/>
                  </c:ext>
                </c:extLst>
              </c15:ser>
            </c15:filteredPieSeries>
            <c15:filteredPi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2e'!$H$53</c15:sqref>
                        </c15:formulaRef>
                      </c:ext>
                    </c:extLst>
                    <c:strCache>
                      <c:ptCount val="1"/>
                      <c:pt idx="0">
                        <c:v>Sep-25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E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0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2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4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2e'!$H$57:$H$60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36808.239999999998</c:v>
                      </c:pt>
                      <c:pt idx="1">
                        <c:v>2520</c:v>
                      </c:pt>
                      <c:pt idx="2">
                        <c:v>8491.6699999999983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5-96B5-44C0-B03E-6DD916DF683C}"/>
                  </c:ext>
                </c:extLst>
              </c15:ser>
            </c15:filteredPieSeries>
            <c15:filteredPi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2e'!$I$53</c15:sqref>
                        </c15:formulaRef>
                      </c:ext>
                    </c:extLst>
                    <c:strCache>
                      <c:ptCount val="1"/>
                      <c:pt idx="0">
                        <c:v>Oct-25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7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9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B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D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2e'!$I$57:$I$60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23528.049999999996</c:v>
                      </c:pt>
                      <c:pt idx="1">
                        <c:v>13287.23</c:v>
                      </c:pt>
                      <c:pt idx="2">
                        <c:v>6430.2400000000007</c:v>
                      </c:pt>
                      <c:pt idx="3">
                        <c:v>4010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E-96B5-44C0-B03E-6DD916DF683C}"/>
                  </c:ext>
                </c:extLst>
              </c15:ser>
            </c15:filteredPieSeries>
            <c15:filteredPi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2e'!$J$53</c15:sqref>
                        </c15:formulaRef>
                      </c:ext>
                    </c:extLst>
                    <c:strCache>
                      <c:ptCount val="1"/>
                      <c:pt idx="0">
                        <c:v>Nov-25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0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2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4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6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2e'!$J$57:$J$60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13099.51</c:v>
                      </c:pt>
                      <c:pt idx="1">
                        <c:v>23960.5</c:v>
                      </c:pt>
                      <c:pt idx="2">
                        <c:v>45955</c:v>
                      </c:pt>
                      <c:pt idx="3">
                        <c:v>3598.55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47-96B5-44C0-B03E-6DD916DF683C}"/>
                  </c:ext>
                </c:extLst>
              </c15:ser>
            </c15:filteredPieSeries>
            <c15:filteredPi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2e'!$K$53</c15:sqref>
                        </c15:formulaRef>
                      </c:ext>
                    </c:extLst>
                    <c:strCache>
                      <c:ptCount val="1"/>
                      <c:pt idx="0">
                        <c:v>Dec-25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9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B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D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F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2e'!$K$57:$K$60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8732</c:v>
                      </c:pt>
                      <c:pt idx="1">
                        <c:v>59999.3</c:v>
                      </c:pt>
                      <c:pt idx="2">
                        <c:v>66779.320000000007</c:v>
                      </c:pt>
                      <c:pt idx="3">
                        <c:v>4195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50-96B5-44C0-B03E-6DD916DF683C}"/>
                  </c:ext>
                </c:extLst>
              </c15:ser>
            </c15:filteredPieSeries>
            <c15:filteredPi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2e'!$L$53</c15:sqref>
                        </c15:formulaRef>
                      </c:ext>
                    </c:extLst>
                    <c:strCache>
                      <c:ptCount val="1"/>
                      <c:pt idx="0">
                        <c:v>Jan-26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2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4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6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8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2e'!$L$57:$L$60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59-96B5-44C0-B03E-6DD916DF683C}"/>
                  </c:ext>
                </c:extLst>
              </c15:ser>
            </c15:filteredPieSeries>
            <c15:filteredPi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2e'!$M$53</c15:sqref>
                        </c15:formulaRef>
                      </c:ext>
                    </c:extLst>
                    <c:strCache>
                      <c:ptCount val="1"/>
                      <c:pt idx="0">
                        <c:v>Feb-26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B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D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F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1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2e'!$M$57:$M$60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62-96B5-44C0-B03E-6DD916DF683C}"/>
                  </c:ext>
                </c:extLst>
              </c15:ser>
            </c15:filteredPieSeries>
            <c15:filteredPi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2e'!$N$53</c15:sqref>
                        </c15:formulaRef>
                      </c:ext>
                    </c:extLst>
                    <c:strCache>
                      <c:ptCount val="1"/>
                      <c:pt idx="0">
                        <c:v>Mar-26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4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6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8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A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2e'!$N$57:$N$60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6B-96B5-44C0-B03E-6DD916DF683C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402120250066434"/>
          <c:y val="0.6148516288405127"/>
          <c:w val="0.30413747127079804"/>
          <c:h val="0.330884668828161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circle"/>
          <c:size val="6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circle"/>
          <c:size val="6"/>
          <c:spPr>
            <a:solidFill>
              <a:schemeClr val="accent3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0"/>
      <c:rotY val="0"/>
      <c:depthPercent val="100"/>
      <c:rAngAx val="0"/>
    </c:view3D>
    <c:floor>
      <c:thickness val="0"/>
      <c:spPr>
        <a:solidFill>
          <a:schemeClr val="lt1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Sum of Amount Banked</c:v>
          </c:tx>
          <c:spPr>
            <a:pattFill prst="lt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solidFill>
                <a:schemeClr val="accent1"/>
              </a:solidFill>
            </a:ln>
            <a:effectLst/>
            <a:sp3d>
              <a:contourClr>
                <a:schemeClr val="accent1"/>
              </a:contourClr>
            </a:sp3d>
          </c:spPr>
          <c:invertIfNegative val="0"/>
          <c:cat>
            <c:strLit>
              <c:ptCount val="12"/>
              <c:pt idx="0">
                <c:v>202401</c:v>
              </c:pt>
              <c:pt idx="1">
                <c:v>202402</c:v>
              </c:pt>
              <c:pt idx="2">
                <c:v>202403</c:v>
              </c:pt>
              <c:pt idx="3">
                <c:v>202404</c:v>
              </c:pt>
              <c:pt idx="4">
                <c:v>202405</c:v>
              </c:pt>
              <c:pt idx="5">
                <c:v>202406</c:v>
              </c:pt>
              <c:pt idx="6">
                <c:v>202407</c:v>
              </c:pt>
              <c:pt idx="7">
                <c:v>202408</c:v>
              </c:pt>
              <c:pt idx="8">
                <c:v>202409</c:v>
              </c:pt>
              <c:pt idx="9">
                <c:v>202410</c:v>
              </c:pt>
              <c:pt idx="10">
                <c:v>202411</c:v>
              </c:pt>
              <c:pt idx="11">
                <c:v>202412</c:v>
              </c:pt>
            </c:strLit>
          </c:cat>
          <c:val>
            <c:numLit>
              <c:formatCode>General</c:formatCode>
              <c:ptCount val="12"/>
              <c:pt idx="0">
                <c:v>35588.670000000006</c:v>
              </c:pt>
              <c:pt idx="1">
                <c:v>69520.179999999993</c:v>
              </c:pt>
              <c:pt idx="2">
                <c:v>146740.56999999998</c:v>
              </c:pt>
              <c:pt idx="3">
                <c:v>103994.72000000002</c:v>
              </c:pt>
              <c:pt idx="4">
                <c:v>26027.7</c:v>
              </c:pt>
              <c:pt idx="5">
                <c:v>63241.650000000009</c:v>
              </c:pt>
              <c:pt idx="6">
                <c:v>95382.940000000031</c:v>
              </c:pt>
              <c:pt idx="7">
                <c:v>153749.12</c:v>
              </c:pt>
              <c:pt idx="8">
                <c:v>35175.07</c:v>
              </c:pt>
              <c:pt idx="9">
                <c:v>67212.05</c:v>
              </c:pt>
              <c:pt idx="10">
                <c:v>106585.54</c:v>
              </c:pt>
              <c:pt idx="11">
                <c:v>48232.479999999996</c:v>
              </c:pt>
            </c:numLit>
          </c:val>
          <c:extLst>
            <c:ext xmlns:c16="http://schemas.microsoft.com/office/drawing/2014/chart" uri="{C3380CC4-5D6E-409C-BE32-E72D297353CC}">
              <c16:uniqueId val="{00000000-F7BD-40F7-ADED-67F617560E55}"/>
            </c:ext>
          </c:extLst>
        </c:ser>
        <c:ser>
          <c:idx val="1"/>
          <c:order val="1"/>
          <c:tx>
            <c:v>Sum of Outstanding</c:v>
          </c:tx>
          <c:spPr>
            <a:pattFill prst="ltDnDiag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solidFill>
                <a:schemeClr val="accent3"/>
              </a:solidFill>
            </a:ln>
            <a:effectLst/>
            <a:sp3d>
              <a:contourClr>
                <a:schemeClr val="accent3"/>
              </a:contourClr>
            </a:sp3d>
          </c:spPr>
          <c:invertIfNegative val="0"/>
          <c:cat>
            <c:strLit>
              <c:ptCount val="12"/>
              <c:pt idx="0">
                <c:v>202401</c:v>
              </c:pt>
              <c:pt idx="1">
                <c:v>202402</c:v>
              </c:pt>
              <c:pt idx="2">
                <c:v>202403</c:v>
              </c:pt>
              <c:pt idx="3">
                <c:v>202404</c:v>
              </c:pt>
              <c:pt idx="4">
                <c:v>202405</c:v>
              </c:pt>
              <c:pt idx="5">
                <c:v>202406</c:v>
              </c:pt>
              <c:pt idx="6">
                <c:v>202407</c:v>
              </c:pt>
              <c:pt idx="7">
                <c:v>202408</c:v>
              </c:pt>
              <c:pt idx="8">
                <c:v>202409</c:v>
              </c:pt>
              <c:pt idx="9">
                <c:v>202410</c:v>
              </c:pt>
              <c:pt idx="10">
                <c:v>202411</c:v>
              </c:pt>
              <c:pt idx="11">
                <c:v>202412</c:v>
              </c:pt>
            </c:strLit>
          </c:cat>
          <c:val>
            <c:numLit>
              <c:formatCode>General</c:formatCode>
              <c:ptCount val="12"/>
              <c:pt idx="0">
                <c:v>5757.83</c:v>
              </c:pt>
              <c:pt idx="1">
                <c:v>14447.119999999999</c:v>
              </c:pt>
              <c:pt idx="2">
                <c:v>14692.869999999999</c:v>
              </c:pt>
              <c:pt idx="3">
                <c:v>7889.14</c:v>
              </c:pt>
              <c:pt idx="4">
                <c:v>3770.92</c:v>
              </c:pt>
              <c:pt idx="5">
                <c:v>59867.340000000004</c:v>
              </c:pt>
              <c:pt idx="6">
                <c:v>17472.86</c:v>
              </c:pt>
              <c:pt idx="7">
                <c:v>42024.7</c:v>
              </c:pt>
              <c:pt idx="8">
                <c:v>4038.04</c:v>
              </c:pt>
              <c:pt idx="9">
                <c:v>18344.810000000001</c:v>
              </c:pt>
              <c:pt idx="10">
                <c:v>4114.09</c:v>
              </c:pt>
              <c:pt idx="11">
                <c:v>7442.48</c:v>
              </c:pt>
            </c:numLit>
          </c:val>
          <c:extLst>
            <c:ext xmlns:c16="http://schemas.microsoft.com/office/drawing/2014/chart" uri="{C3380CC4-5D6E-409C-BE32-E72D297353CC}">
              <c16:uniqueId val="{00000001-F7BD-40F7-ADED-67F617560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gapDepth val="0"/>
        <c:shape val="box"/>
        <c:axId val="521567456"/>
        <c:axId val="521566016"/>
        <c:axId val="0"/>
      </c:bar3DChart>
      <c:catAx>
        <c:axId val="5215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566016"/>
        <c:crosses val="autoZero"/>
        <c:auto val="1"/>
        <c:lblAlgn val="ctr"/>
        <c:lblOffset val="100"/>
        <c:noMultiLvlLbl val="0"/>
      </c:catAx>
      <c:valAx>
        <c:axId val="521566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56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banked vs outstanding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all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1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'[12]Seized Pivots 2526'!$G$325:$H$326</c:f>
              <c:multiLvlStrCache>
                <c:ptCount val="2"/>
                <c:lvl>
                  <c:pt idx="0">
                    <c:v>4351371.69</c:v>
                  </c:pt>
                  <c:pt idx="1">
                    <c:v>1403532.76</c:v>
                  </c:pt>
                </c:lvl>
                <c:lvl>
                  <c:pt idx="0">
                    <c:v>25224.19</c:v>
                  </c:pt>
                  <c:pt idx="1">
                    <c:v>25224.19</c:v>
                  </c:pt>
                </c:lvl>
              </c:multiLvlStrCache>
            </c:multiLvlStrRef>
          </c:cat>
          <c:val>
            <c:numRef>
              <c:f>'[12]Seized Pivots 2526'!$G$343:$H$343</c:f>
              <c:numCache>
                <c:formatCode>General</c:formatCode>
                <c:ptCount val="2"/>
                <c:pt idx="0">
                  <c:v>4351371.6900000013</c:v>
                </c:pt>
                <c:pt idx="1">
                  <c:v>1403532.7599999998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2A-4C72-B44D-36201EB284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626909120"/>
        <c:axId val="626939000"/>
        <c:axId val="0"/>
      </c:bar3DChart>
      <c:catAx>
        <c:axId val="62690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6939000"/>
        <c:crosses val="autoZero"/>
        <c:auto val="1"/>
        <c:lblAlgn val="ctr"/>
        <c:lblOffset val="100"/>
        <c:noMultiLvlLbl val="0"/>
      </c:catAx>
      <c:valAx>
        <c:axId val="6269390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2690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8520707646061063"/>
          <c:y val="0.15820973687635337"/>
          <c:w val="0.77390403560445531"/>
          <c:h val="0.63280993977367694"/>
        </c:manualLayout>
      </c:layout>
      <c:barChart>
        <c:barDir val="col"/>
        <c:grouping val="clustered"/>
        <c:varyColors val="0"/>
        <c:ser>
          <c:idx val="0"/>
          <c:order val="0"/>
          <c:tx>
            <c:v>Sum of Amount Banked</c:v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Lit>
              <c:ptCount val="9"/>
              <c:pt idx="0">
                <c:v>202501</c:v>
              </c:pt>
              <c:pt idx="1">
                <c:v>202502</c:v>
              </c:pt>
              <c:pt idx="2">
                <c:v>202503</c:v>
              </c:pt>
              <c:pt idx="3">
                <c:v>202504</c:v>
              </c:pt>
              <c:pt idx="4">
                <c:v>202505</c:v>
              </c:pt>
              <c:pt idx="5">
                <c:v>202506</c:v>
              </c:pt>
              <c:pt idx="6">
                <c:v>202507</c:v>
              </c:pt>
              <c:pt idx="7">
                <c:v>202508</c:v>
              </c:pt>
              <c:pt idx="8">
                <c:v>202509</c:v>
              </c:pt>
            </c:strLit>
          </c:cat>
          <c:val>
            <c:numLit>
              <c:formatCode>General</c:formatCode>
              <c:ptCount val="9"/>
              <c:pt idx="0">
                <c:v>54845.55</c:v>
              </c:pt>
              <c:pt idx="1">
                <c:v>91020.959999999992</c:v>
              </c:pt>
              <c:pt idx="2">
                <c:v>133330.96</c:v>
              </c:pt>
              <c:pt idx="3">
                <c:v>109730.78</c:v>
              </c:pt>
              <c:pt idx="4">
                <c:v>21403.260000000002</c:v>
              </c:pt>
              <c:pt idx="5">
                <c:v>66889.850000000006</c:v>
              </c:pt>
              <c:pt idx="6">
                <c:v>164074.88999999998</c:v>
              </c:pt>
              <c:pt idx="7">
                <c:v>44590.200000000019</c:v>
              </c:pt>
              <c:pt idx="8">
                <c:v>25224.190000000002</c:v>
              </c:pt>
            </c:numLit>
          </c:val>
          <c:extLst>
            <c:ext xmlns:c16="http://schemas.microsoft.com/office/drawing/2014/chart" uri="{C3380CC4-5D6E-409C-BE32-E72D297353CC}">
              <c16:uniqueId val="{00000000-B48F-4ED7-AD52-807B69A29CF7}"/>
            </c:ext>
          </c:extLst>
        </c:ser>
        <c:ser>
          <c:idx val="1"/>
          <c:order val="1"/>
          <c:tx>
            <c:v>Sum of Outstanding</c:v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Lit>
              <c:ptCount val="9"/>
              <c:pt idx="0">
                <c:v>202501</c:v>
              </c:pt>
              <c:pt idx="1">
                <c:v>202502</c:v>
              </c:pt>
              <c:pt idx="2">
                <c:v>202503</c:v>
              </c:pt>
              <c:pt idx="3">
                <c:v>202504</c:v>
              </c:pt>
              <c:pt idx="4">
                <c:v>202505</c:v>
              </c:pt>
              <c:pt idx="5">
                <c:v>202506</c:v>
              </c:pt>
              <c:pt idx="6">
                <c:v>202507</c:v>
              </c:pt>
              <c:pt idx="7">
                <c:v>202508</c:v>
              </c:pt>
              <c:pt idx="8">
                <c:v>202509</c:v>
              </c:pt>
            </c:strLit>
          </c:cat>
          <c:val>
            <c:numLit>
              <c:formatCode>General</c:formatCode>
              <c:ptCount val="9"/>
              <c:pt idx="0">
                <c:v>34911.61</c:v>
              </c:pt>
              <c:pt idx="1">
                <c:v>86058.5</c:v>
              </c:pt>
              <c:pt idx="2">
                <c:v>122114.95</c:v>
              </c:pt>
              <c:pt idx="3">
                <c:v>98880.22</c:v>
              </c:pt>
              <c:pt idx="4">
                <c:v>21403.260000000002</c:v>
              </c:pt>
              <c:pt idx="5">
                <c:v>47909.85</c:v>
              </c:pt>
              <c:pt idx="6">
                <c:v>158734.88999999998</c:v>
              </c:pt>
              <c:pt idx="7">
                <c:v>44589.700000000019</c:v>
              </c:pt>
              <c:pt idx="8">
                <c:v>25224.190000000002</c:v>
              </c:pt>
            </c:numLit>
          </c:val>
          <c:extLst>
            <c:ext xmlns:c16="http://schemas.microsoft.com/office/drawing/2014/chart" uri="{C3380CC4-5D6E-409C-BE32-E72D297353CC}">
              <c16:uniqueId val="{00000001-B48F-4ED7-AD52-807B69A29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1901384"/>
        <c:axId val="881898504"/>
      </c:barChart>
      <c:catAx>
        <c:axId val="881901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898504"/>
        <c:crosses val="autoZero"/>
        <c:auto val="1"/>
        <c:lblAlgn val="ctr"/>
        <c:lblOffset val="100"/>
        <c:noMultiLvlLbl val="0"/>
      </c:catAx>
      <c:valAx>
        <c:axId val="881898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901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/>
      </a:solidFill>
      <a:sp3d/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16</xdr:col>
      <xdr:colOff>336550</xdr:colOff>
      <xdr:row>21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8EC1BE-5959-2F76-7326-26EC235CD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0750"/>
          <a:ext cx="10833100" cy="313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123825</xdr:colOff>
      <xdr:row>24</xdr:row>
      <xdr:rowOff>47624</xdr:rowOff>
    </xdr:from>
    <xdr:to>
      <xdr:col>23</xdr:col>
      <xdr:colOff>59532</xdr:colOff>
      <xdr:row>39</xdr:row>
      <xdr:rowOff>119062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D5F0081-E308-4D0E-A6A7-17539B4FAE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286170</xdr:colOff>
      <xdr:row>0</xdr:row>
      <xdr:rowOff>49320</xdr:rowOff>
    </xdr:from>
    <xdr:to>
      <xdr:col>21</xdr:col>
      <xdr:colOff>761999</xdr:colOff>
      <xdr:row>14</xdr:row>
      <xdr:rowOff>42334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1F67E62-89B6-4607-BC16-B5189451C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0</xdr:colOff>
      <xdr:row>0</xdr:row>
      <xdr:rowOff>0</xdr:rowOff>
    </xdr:from>
    <xdr:to>
      <xdr:col>35</xdr:col>
      <xdr:colOff>558800</xdr:colOff>
      <xdr:row>32</xdr:row>
      <xdr:rowOff>93133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BE61478B-0CD7-4528-ACB5-A90C88399805}"/>
            </a:ext>
            <a:ext uri="{147F2762-F138-4A5C-976F-8EAC2B608ADB}">
              <a16:predDERef xmlns:a16="http://schemas.microsoft.com/office/drawing/2014/main" pred="{23C70412-5808-43F9-9C7F-1ECEBAABB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380999</xdr:colOff>
      <xdr:row>23</xdr:row>
      <xdr:rowOff>161925</xdr:rowOff>
    </xdr:from>
    <xdr:to>
      <xdr:col>26</xdr:col>
      <xdr:colOff>361950</xdr:colOff>
      <xdr:row>34</xdr:row>
      <xdr:rowOff>142875</xdr:rowOff>
    </xdr:to>
    <xdr:graphicFrame macro="">
      <xdr:nvGraphicFramePr>
        <xdr:cNvPr id="22" name="Chart 1">
          <a:extLst>
            <a:ext uri="{FF2B5EF4-FFF2-40B4-BE49-F238E27FC236}">
              <a16:creationId xmlns:a16="http://schemas.microsoft.com/office/drawing/2014/main" id="{3EA832B6-5924-476B-A562-C4FB1999F3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245665</xdr:colOff>
      <xdr:row>48</xdr:row>
      <xdr:rowOff>104776</xdr:rowOff>
    </xdr:from>
    <xdr:to>
      <xdr:col>26</xdr:col>
      <xdr:colOff>121840</xdr:colOff>
      <xdr:row>66</xdr:row>
      <xdr:rowOff>85726</xdr:rowOff>
    </xdr:to>
    <xdr:graphicFrame macro="">
      <xdr:nvGraphicFramePr>
        <xdr:cNvPr id="24" name="Chart 2">
          <a:extLst>
            <a:ext uri="{FF2B5EF4-FFF2-40B4-BE49-F238E27FC236}">
              <a16:creationId xmlns:a16="http://schemas.microsoft.com/office/drawing/2014/main" id="{1F1EA472-E5C0-4C7D-80B5-0BF250662C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493713</xdr:colOff>
      <xdr:row>48</xdr:row>
      <xdr:rowOff>124223</xdr:rowOff>
    </xdr:from>
    <xdr:to>
      <xdr:col>36</xdr:col>
      <xdr:colOff>369888</xdr:colOff>
      <xdr:row>66</xdr:row>
      <xdr:rowOff>105173</xdr:rowOff>
    </xdr:to>
    <xdr:graphicFrame macro="">
      <xdr:nvGraphicFramePr>
        <xdr:cNvPr id="60" name="Chart 3">
          <a:extLst>
            <a:ext uri="{FF2B5EF4-FFF2-40B4-BE49-F238E27FC236}">
              <a16:creationId xmlns:a16="http://schemas.microsoft.com/office/drawing/2014/main" id="{7A48276A-CC8D-46EE-8AA7-D0263A0F0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260350</xdr:colOff>
      <xdr:row>4</xdr:row>
      <xdr:rowOff>160338</xdr:rowOff>
    </xdr:from>
    <xdr:to>
      <xdr:col>4</xdr:col>
      <xdr:colOff>400050</xdr:colOff>
      <xdr:row>19</xdr:row>
      <xdr:rowOff>136525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8437B8F-DC91-44A6-840F-2C49C71506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600075</xdr:colOff>
      <xdr:row>4</xdr:row>
      <xdr:rowOff>85725</xdr:rowOff>
    </xdr:from>
    <xdr:to>
      <xdr:col>18</xdr:col>
      <xdr:colOff>219075</xdr:colOff>
      <xdr:row>19</xdr:row>
      <xdr:rowOff>57150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CE5AB23-F46B-43DA-8F30-66A82C4F5D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10</xdr:col>
      <xdr:colOff>381000</xdr:colOff>
      <xdr:row>19</xdr:row>
      <xdr:rowOff>174625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2A469C6-295C-4D25-B909-167BE0602F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0.31358</cdr:x>
      <cdr:y>0.39136</cdr:y>
    </cdr:from>
    <cdr:to>
      <cdr:x>0.46455</cdr:x>
      <cdr:y>0.58945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503C758-C157-A3FD-58D0-A9E75570C997}"/>
            </a:ext>
          </a:extLst>
        </cdr:cNvPr>
        <cdr:cNvSpPr txBox="1"/>
      </cdr:nvSpPr>
      <cdr:spPr>
        <a:xfrm xmlns:a="http://schemas.openxmlformats.org/drawingml/2006/main">
          <a:off x="1669257" y="1254522"/>
          <a:ext cx="803672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50" b="1"/>
            <a:t>Seized</a:t>
          </a:r>
          <a:r>
            <a:rPr lang="en-GB" sz="1050" b="1" baseline="0"/>
            <a:t> Money Paid Out </a:t>
          </a:r>
          <a:endParaRPr lang="en-GB" sz="1050" b="1"/>
        </a:p>
      </cdr:txBody>
    </cdr:sp>
  </cdr:relSizeAnchor>
  <cdr:relSizeAnchor xmlns:cdr="http://schemas.openxmlformats.org/drawingml/2006/chartDrawing">
    <cdr:from>
      <cdr:x>0.55588</cdr:x>
      <cdr:y>0.37279</cdr:y>
    </cdr:from>
    <cdr:to>
      <cdr:x>0.66585</cdr:x>
      <cdr:y>0.58945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82F5B559-4BC3-0BD1-7558-C3443E10AB3E}"/>
            </a:ext>
          </a:extLst>
        </cdr:cNvPr>
        <cdr:cNvSpPr txBox="1"/>
      </cdr:nvSpPr>
      <cdr:spPr>
        <a:xfrm xmlns:a="http://schemas.openxmlformats.org/drawingml/2006/main">
          <a:off x="2959101" y="1194990"/>
          <a:ext cx="585391" cy="6945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50"/>
            <a:t>Seized</a:t>
          </a:r>
          <a:r>
            <a:rPr lang="en-GB" sz="1050" baseline="0"/>
            <a:t> Money Paid In</a:t>
          </a:r>
          <a:endParaRPr lang="en-GB" sz="105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siness%20Support\Finance\MANACC\Accounts%20By%20Year\Accnts2020\Month%209\COT\Qtr3%20AR%20information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wentpolice.sharepoint.com/sites/FinanceAdmin/Man%20Acc/Q3%20Monthly%20Income%20&amp;%20Expenditure%20Report%20by%20Subjective%20Mth9%20December-2024.xlsx" TargetMode="External"/><Relationship Id="rId1" Type="http://schemas.openxmlformats.org/officeDocument/2006/relationships/externalLinkPath" Target="/sites/FinanceAdmin/SMTReportMTFP/FY2526%20%20COT%20Reports/Q3%20Monthly%20Income%20&amp;%20Expenditure%20Report%20by%20Subjective%20Mth9%20December-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wentpolice.sharepoint.com/sites/FinanceAdmin/Payments%20Development%20%20Reporting1/Copy%20of%20Debtors%20report%20for%20KPI's%20DEC%2025.xlsx" TargetMode="External"/><Relationship Id="rId1" Type="http://schemas.openxmlformats.org/officeDocument/2006/relationships/externalLinkPath" Target="/sites/FinanceAdmin/Payments%20Development%20%20Reporting1/Copy%20of%20Debtors%20report%20for%20KPI's%20DEC%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Payments%20Development%20%20Reporting1/Completed%20KPI%20Seized%20Money%20Report%20for%20END%20Dec%2025%20P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SMTReportMTFP/FY2526%20%20COT%20Reports/Business%20Support/Finance/MANACC/Accounts%20By%20Year/Accnts2020/Month%209/COT/Qtr3%20AR%20informa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Payments%20Development%20%20Reporting1/Draft%20TB%20source%20260421%20Q4-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SMTReportMTFP/FY2526%20%20COT%20Reports/sites/GwentGovernance/Finance%20Reporting/Draft%20TB%20source%20260421%20Q4-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Payments%20Development%20%20Reporting1/Management%20Report%202021-22%20template%202505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SMTReportMTFP/FY2526%20%20COT%20Reports/sites/GwentGovernance/Finance%20Reporting/Management%20Report%202021-22%20template%202505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Payments%20Development%20%20Reporting1/Creditors%20Draft%20report%20for%20KPI%202021-22%20140621%20App3c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FinanceAdmin/SMTReportMTFP/FY2526%20%20COT%20Reports/sites/GwentGovernance/Finance%20Reporting/Creditors%20Draft%20report%20for%20KPI%202021-22%20140621%20App3c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T Schedule"/>
      <sheetName val="Aged Debt Report"/>
      <sheetName val="Period Analysis"/>
      <sheetName val="Qtr3 Payment Analysis"/>
      <sheetName val="Write Off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come &amp; Expenditure Exc MI&amp;T"/>
      <sheetName val="JG - 15100"/>
      <sheetName val="11318 Mileage"/>
      <sheetName val="11321&amp;24 Travel costs"/>
      <sheetName val="Accommodation costs"/>
      <sheetName val="JG - Accommodation analysis"/>
      <sheetName val="11292 Vehicle Fuel"/>
      <sheetName val="11741 Subsistence"/>
      <sheetName val="11571 Sp Op Equip"/>
      <sheetName val="11574 Maint SP Op Equip"/>
      <sheetName val="11363 Office Equip"/>
      <sheetName val="11425 Clothing and Uniforms"/>
      <sheetName val="Sheet1"/>
      <sheetName val="11360 Stationery"/>
      <sheetName val="11495&amp;96 Consultancy"/>
      <sheetName val="10450 Prof Subscriptions"/>
      <sheetName val="11709 Subscriptions"/>
      <sheetName val="11409 Catering"/>
      <sheetName val="11653-11662 IT Hardware"/>
      <sheetName val="11665 - Software"/>
      <sheetName val="11774 Partnership costs"/>
      <sheetName val="11764 - Collab Police"/>
      <sheetName val="15133 Partnership Income"/>
      <sheetName val="_options"/>
      <sheetName val="_control"/>
      <sheetName val="Income &amp; Expenditure"/>
      <sheetName val="Income &amp; Expenditure Item9"/>
      <sheetName val="Income &amp; Expenditure Item10"/>
      <sheetName val="TB MonRep"/>
      <sheetName val="I&amp;E detail Exc MI"/>
      <sheetName val="FBP summary"/>
      <sheetName val="JG - Mileage analysis"/>
    </sheetNames>
    <sheetDataSet>
      <sheetData sheetId="0">
        <row r="21">
          <cell r="I21" t="str">
            <v>Police Officer Pay &amp; Allowances</v>
          </cell>
        </row>
        <row r="457">
          <cell r="T457">
            <v>-21435712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eting Notes"/>
      <sheetName val="COT Schedule"/>
      <sheetName val="Write Offs"/>
      <sheetName val="P6 21-22 Aged Debtors"/>
      <sheetName val="P6 21-22 Debtors Detail"/>
      <sheetName val="Debtor Pivot CurPer 2025-26"/>
      <sheetName val="Payments BW 25-26"/>
      <sheetName val="Active Chaser P9 2526"/>
      <sheetName val="Active Chaser P7 2526"/>
      <sheetName val="Active Chaser P6 2526 "/>
      <sheetName val="Active Chaser P5 2526 "/>
      <sheetName val="Active Chaser P4 2526"/>
      <sheetName val="Active Chaser P3 2526"/>
      <sheetName val="Active Chaser P2 2526"/>
      <sheetName val="Active Chaser P1 2526"/>
      <sheetName val="Active Chaser P12 2425"/>
      <sheetName val="Active Chaser P9"/>
      <sheetName val="Active Chaser P8"/>
      <sheetName val="Active Chaser P7"/>
      <sheetName val="Active Chasers P6"/>
      <sheetName val="P1 25-26 Debtors Detail"/>
      <sheetName val="P2 25-26 Debtors Detail"/>
      <sheetName val="P3 25-26 Debtors Detail"/>
      <sheetName val="P4 25-26 Debtors Detail"/>
      <sheetName val="P5 25-26 Debtors Detail"/>
      <sheetName val="P6 25-26 Debtors Detail"/>
      <sheetName val="P7 25-26 Debtors Detail"/>
      <sheetName val="P8 25-26 Debtors Detail"/>
      <sheetName val="P9 25-26 Debtors Detail"/>
      <sheetName val="P10 25-26 Debtors Detail"/>
      <sheetName val="P11 25-26 Debtors Detail"/>
      <sheetName val="P12 25-26 Debtors Detail"/>
      <sheetName val="P12 24-25 Debtors Detail"/>
      <sheetName val="P11 24-25 Debtors Detail"/>
      <sheetName val="P10 24-25 Debtors Detail"/>
      <sheetName val="P9 24-25 Debtors Detail"/>
      <sheetName val="P8 24-25 Debtors Detail"/>
      <sheetName val="P7 24-25 Debtors Detail"/>
      <sheetName val="P6 24-25 Debtors Detail"/>
      <sheetName val="P5 24-25 Debtors Detail"/>
      <sheetName val="P4 24-25 Debtors Detail"/>
      <sheetName val="P3 24-25 Debtors Detail"/>
      <sheetName val="P2 24-25 Debtors Detail"/>
      <sheetName val="P1 24-25 Debtors Detail"/>
      <sheetName val="P12 22-23 Debtors Detail"/>
      <sheetName val="P11 22-23 Debtors Detail"/>
      <sheetName val="P10 22-23 Debtors Detail"/>
      <sheetName val="P9 22-23 Debtors Detail"/>
      <sheetName val="P1 25-26 Aged Debtors"/>
      <sheetName val="P2 25-26 Aged Debtors"/>
      <sheetName val="P3 25-26 Aged Debtors"/>
      <sheetName val="P4 25-26 Aged Debtors"/>
      <sheetName val="P5 25-26 Aged Debtors"/>
      <sheetName val="P6 25-26 Aged Debtors"/>
      <sheetName val="P7 25-26 Aged Debtors"/>
      <sheetName val="P8 25-26 Aged Debtors"/>
      <sheetName val="P9 25-26 Aged Debtors"/>
      <sheetName val="P10 25-26 Aged Debtors"/>
      <sheetName val="P11 25-26 Aged Debtors"/>
      <sheetName val="P12 25-26 Aged Debtors"/>
      <sheetName val="P12 24-25 Aged Debtors"/>
      <sheetName val="P11 24-25 Aged Debtors"/>
      <sheetName val="P10 24-25 Aged Debtors"/>
      <sheetName val="P9 24-25 Aged Debtors"/>
      <sheetName val="P8 24-25 Aged Debtors"/>
      <sheetName val="P7 24-25 Aged Debtors"/>
      <sheetName val="P6 24-25 Aged Debtors"/>
      <sheetName val="P5 24-25 Aged Debtors"/>
      <sheetName val="P4 24-25 Aged Debtors"/>
      <sheetName val="P3 24-25 Aged Debtors"/>
      <sheetName val="P2 24-25 Aged Debtors "/>
      <sheetName val="P1 24-25 Aged Debtors "/>
      <sheetName val="P12 22-23 Aged Debtors  (2)"/>
      <sheetName val="P11 22-23 Aged Debtors "/>
      <sheetName val="P10 22-23 Aged Debtors"/>
      <sheetName val="P9 22-23 Aged Debtors"/>
      <sheetName val="Aged Debtors Summ Report BW"/>
      <sheetName val="Debtor Pivot P1-12 2020-21"/>
      <sheetName val="Payments BW 2020-21"/>
      <sheetName val="Qtr3 Payment Analysis"/>
      <sheetName val="Qtr2 Payment Analysis"/>
      <sheetName val="Qtr1 Payment Analysis"/>
      <sheetName val="Q4 Aged Debtors Detail BW"/>
      <sheetName val="Q3 Aged Debtors Detail BW"/>
      <sheetName val="Q2 Aged Debtors Detail BW"/>
      <sheetName val="Q1 Aged Debtors Detail BW"/>
    </sheetNames>
    <sheetDataSet>
      <sheetData sheetId="0"/>
      <sheetData sheetId="1">
        <row r="17">
          <cell r="D17" t="str">
            <v>O/S Amount</v>
          </cell>
          <cell r="E17" t="str">
            <v>No of Invoices</v>
          </cell>
          <cell r="F17" t="str">
            <v>% of O/S £ total Invoices</v>
          </cell>
          <cell r="G17" t="str">
            <v>% of O/S # total Invoices</v>
          </cell>
          <cell r="H17" t="str">
            <v>Not Due</v>
          </cell>
          <cell r="I17" t="str">
            <v>0-1 Month</v>
          </cell>
          <cell r="J17" t="str">
            <v>1-3 Months</v>
          </cell>
          <cell r="K17" t="str">
            <v>3-6  Months</v>
          </cell>
          <cell r="L17" t="str">
            <v>6-12 Months</v>
          </cell>
          <cell r="M17" t="str">
            <v>&gt; 12 Months</v>
          </cell>
        </row>
        <row r="18">
          <cell r="A18" t="str">
            <v>National Probation Service, SSCL</v>
          </cell>
          <cell r="B18"/>
          <cell r="D18">
            <v>258095.03</v>
          </cell>
          <cell r="E18">
            <v>1</v>
          </cell>
          <cell r="F18">
            <v>0.64481267568735579</v>
          </cell>
          <cell r="G18">
            <v>0.02</v>
          </cell>
          <cell r="H18">
            <v>0</v>
          </cell>
          <cell r="I18">
            <v>258095.03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A19" t="str">
            <v>Caerphilly CBC</v>
          </cell>
          <cell r="B19"/>
          <cell r="D19">
            <v>101018.83</v>
          </cell>
          <cell r="E19">
            <v>4</v>
          </cell>
          <cell r="F19">
            <v>0.25238076869247011</v>
          </cell>
          <cell r="G19">
            <v>0.08</v>
          </cell>
          <cell r="H19">
            <v>501.33</v>
          </cell>
          <cell r="I19">
            <v>0</v>
          </cell>
          <cell r="J19">
            <v>100000</v>
          </cell>
          <cell r="K19">
            <v>0</v>
          </cell>
          <cell r="L19">
            <v>0</v>
          </cell>
          <cell r="M19">
            <v>517.5</v>
          </cell>
        </row>
        <row r="20">
          <cell r="A20" t="str">
            <v>Home Office</v>
          </cell>
          <cell r="B20"/>
          <cell r="D20">
            <v>8254.66</v>
          </cell>
          <cell r="E20">
            <v>2</v>
          </cell>
          <cell r="F20">
            <v>2.0623060434326799E-2</v>
          </cell>
          <cell r="G20">
            <v>0.04</v>
          </cell>
          <cell r="H20">
            <v>0</v>
          </cell>
          <cell r="I20">
            <v>0</v>
          </cell>
          <cell r="J20">
            <v>2182</v>
          </cell>
          <cell r="K20">
            <v>0</v>
          </cell>
          <cell r="L20">
            <v>0</v>
          </cell>
          <cell r="M20">
            <v>6072.66</v>
          </cell>
        </row>
        <row r="21">
          <cell r="A21" t="str">
            <v>HM Prison &amp; Probation Service in Wales</v>
          </cell>
          <cell r="B21"/>
          <cell r="D21">
            <v>7200</v>
          </cell>
          <cell r="E21">
            <v>2</v>
          </cell>
          <cell r="F21">
            <v>1.7988146710724968E-2</v>
          </cell>
          <cell r="G21">
            <v>0.04</v>
          </cell>
          <cell r="H21">
            <v>0</v>
          </cell>
          <cell r="I21">
            <v>0</v>
          </cell>
          <cell r="J21">
            <v>7200</v>
          </cell>
          <cell r="K21">
            <v>0</v>
          </cell>
          <cell r="L21">
            <v>0</v>
          </cell>
          <cell r="M21">
            <v>0</v>
          </cell>
        </row>
        <row r="22">
          <cell r="A22" t="str">
            <v>PCC For Merseyside</v>
          </cell>
          <cell r="B22"/>
          <cell r="D22">
            <v>6748.69</v>
          </cell>
          <cell r="E22">
            <v>1</v>
          </cell>
          <cell r="F22">
            <v>1.6860614697944788E-2</v>
          </cell>
          <cell r="G22">
            <v>0.02</v>
          </cell>
          <cell r="H22">
            <v>6748.69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eting Notes"/>
      <sheetName val="COT Schedule 2526"/>
      <sheetName val="Aged Summary"/>
      <sheetName val="Historic Cash Data"/>
      <sheetName val="Items we have recovered (total)"/>
      <sheetName val="Seized Money updates MAY 25 onw"/>
      <sheetName val="Hist Big Hitters pre May 25 "/>
      <sheetName val="Evidence for Big Hitters "/>
      <sheetName val="Seized Money 2526"/>
      <sheetName val="Seized Pivots 2526"/>
      <sheetName val="COT Schedule 2324"/>
      <sheetName val="Seized Pivots 2324"/>
      <sheetName val="Seized Money Data Orig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25">
          <cell r="G325">
            <v>25224.190000000002</v>
          </cell>
          <cell r="H325">
            <v>25224.190000000002</v>
          </cell>
        </row>
        <row r="326">
          <cell r="G326">
            <v>4351371.6900000013</v>
          </cell>
          <cell r="H326">
            <v>1403532.7599999998</v>
          </cell>
        </row>
        <row r="343">
          <cell r="G343">
            <v>4351371.6900000013</v>
          </cell>
          <cell r="H343">
            <v>1403532.7599999998</v>
          </cell>
        </row>
      </sheetData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T Schedule"/>
      <sheetName val="Aged Debt Report"/>
      <sheetName val="Period Analysis"/>
      <sheetName val="Qtr3 Payment Analysis"/>
      <sheetName val="Write Off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v act report"/>
      <sheetName val="Acc &amp; CC Extract"/>
      <sheetName val="Standard Report Format"/>
      <sheetName val="account"/>
      <sheetName val="cost centre"/>
      <sheetName val="draft pivot (costcentre)"/>
      <sheetName val="draft pivot (PYR)"/>
      <sheetName val="draft report 13 mos Mar20 PYR"/>
      <sheetName val="draft report 14 mos Mar21"/>
      <sheetName val="Summary Charts"/>
      <sheetName val="Summary chart v2"/>
      <sheetName val="draft pivot"/>
      <sheetName val="draft pivot (BP)"/>
      <sheetName val="draft pivot (BH)"/>
      <sheetName val="summary report"/>
      <sheetName val="summary report (CC)"/>
      <sheetName val="summary report (BP)"/>
      <sheetName val="summary report (BH)"/>
      <sheetName val="draft report 13 mos Mar21"/>
      <sheetName val="TB"/>
      <sheetName val="draft report 9 mos Dec20"/>
      <sheetName val="account summation-MC"/>
      <sheetName val="cost centre summation-beat budg"/>
      <sheetName val="DeptDIV"/>
      <sheetName val="Budget Book"/>
      <sheetName val="no cost centre DOA limit"/>
      <sheetName val="nk account numb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v act report"/>
      <sheetName val="Acc &amp; CC Extract"/>
      <sheetName val="Standard Report Format"/>
      <sheetName val="account"/>
      <sheetName val="cost centre"/>
      <sheetName val="draft pivot (costcentre)"/>
      <sheetName val="draft pivot (PYR)"/>
      <sheetName val="draft report 13 mos Mar20 PYR"/>
      <sheetName val="draft report 14 mos Mar21"/>
      <sheetName val="Summary Charts"/>
      <sheetName val="Summary chart v2"/>
      <sheetName val="draft pivot"/>
      <sheetName val="draft pivot (BP)"/>
      <sheetName val="draft pivot (BH)"/>
      <sheetName val="summary report"/>
      <sheetName val="summary report (CC)"/>
      <sheetName val="summary report (BP)"/>
      <sheetName val="summary report (BH)"/>
      <sheetName val="draft report 13 mos Mar21"/>
      <sheetName val="TB"/>
      <sheetName val="draft report 9 mos Dec20"/>
      <sheetName val="account summation-MC"/>
      <sheetName val="cost centre summation-beat budg"/>
      <sheetName val="DeptDIV"/>
      <sheetName val="Budget Book"/>
      <sheetName val="no cost centre DOA limit"/>
      <sheetName val="nk account numb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Pivot for Variance"/>
      <sheetName val="Contents &amp; Prep"/>
      <sheetName val="account + period search"/>
      <sheetName val="pivot for Charts"/>
      <sheetName val="Summary Charts"/>
      <sheetName val="summary report"/>
      <sheetName val="Summary Report 1st"/>
      <sheetName val="summary report 1st CC"/>
      <sheetName val="summary report 1st DCC"/>
      <sheetName val="summary report 1st ACC"/>
      <sheetName val="summary report 1st ACOR"/>
      <sheetName val="summary report 1st PCC"/>
      <sheetName val="Div Report"/>
      <sheetName val="Div Report Central Budget-Chief"/>
      <sheetName val="Div Rep Central Local Area Polc"/>
      <sheetName val="Div Rep Chief Off Team"/>
      <sheetName val="Div Rep COT-Collab"/>
      <sheetName val="Div Rep Citz in Policing"/>
      <sheetName val="Div Rep Collaboration"/>
      <sheetName val="Div Rep Corp Services"/>
      <sheetName val="Div Rep Criminal Justice"/>
      <sheetName val="Div Rep LPA East"/>
      <sheetName val="Div Rep Estates"/>
      <sheetName val="Div Rep Ops Support"/>
      <sheetName val="Div Rep People Services"/>
      <sheetName val="Div Rep Protective Services"/>
      <sheetName val="Div Rep Stat, Perf &amp; Change"/>
      <sheetName val="Div Rep LPA West"/>
      <sheetName val="Div Rep PCC"/>
      <sheetName val="Div Rep Resource Directorate"/>
      <sheetName val="Business Partner"/>
      <sheetName val="Business Partner Har Ping Boey"/>
      <sheetName val="Business Partner Jackie Glossop"/>
      <sheetName val="Business Partner Rebecca Jones"/>
      <sheetName val="Business Partner Rose Davies"/>
      <sheetName val="Business Partner Simon Hodge"/>
      <sheetName val="Business Partner Tina Reid"/>
      <sheetName val="Business Partner Matthew Coe"/>
      <sheetName val="Business Partr Heidi McKendrick"/>
      <sheetName val="Business Partr Yasir Muhammad"/>
      <sheetName val="Budget Holder"/>
      <sheetName val="Budget Holder Amanda Blakeman"/>
      <sheetName val="Budget Holder Chief Constable"/>
      <sheetName val="Budget Holder Amanda Thomas"/>
      <sheetName val="Budget Holder Mark Hobrough"/>
      <sheetName val="Budget Holder Tom Harding"/>
      <sheetName val="Budget Holder David Broadway"/>
      <sheetName val="Budget Holder Nicola Brain"/>
      <sheetName val="Budget Holder Andrew Williams"/>
      <sheetName val="Budget Holder Karen Thomas"/>
      <sheetName val="Budget Holder Kieran McHugh"/>
      <sheetName val="Budget Holder Nigel Stephens"/>
      <sheetName val="Budget Holder Glyn Fernquest"/>
      <sheetName val="Budget Holder J Glossop- Collab"/>
      <sheetName val="pivot checktotal"/>
      <sheetName val="DATA source Curmos 2021-22"/>
      <sheetName val="DATA source Primos 2021-22"/>
      <sheetName val="Budget Loaded"/>
      <sheetName val="budget book"/>
      <sheetName val="Reforecast"/>
      <sheetName val="GRNI accrual"/>
      <sheetName val="PO Hard Accrual"/>
      <sheetName val="TB"/>
      <sheetName val="account"/>
      <sheetName val="cost centre"/>
      <sheetName val="BH appro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Pivot for Variance"/>
      <sheetName val="Contents &amp; Prep"/>
      <sheetName val="account + period search"/>
      <sheetName val="pivot for Charts"/>
      <sheetName val="Summary Charts"/>
      <sheetName val="summary report"/>
      <sheetName val="Summary Report 1st"/>
      <sheetName val="summary report 1st CC"/>
      <sheetName val="summary report 1st DCC"/>
      <sheetName val="summary report 1st ACC"/>
      <sheetName val="summary report 1st ACOR"/>
      <sheetName val="summary report 1st PCC"/>
      <sheetName val="Div Report"/>
      <sheetName val="Div Report Central Budget-Chief"/>
      <sheetName val="Div Rep Central Local Area Polc"/>
      <sheetName val="Div Rep Chief Off Team"/>
      <sheetName val="Div Rep COT-Collab"/>
      <sheetName val="Div Rep Citz in Policing"/>
      <sheetName val="Div Rep Collaboration"/>
      <sheetName val="Div Rep Corp Services"/>
      <sheetName val="Div Rep Criminal Justice"/>
      <sheetName val="Div Rep LPA East"/>
      <sheetName val="Div Rep Estates"/>
      <sheetName val="Div Rep Ops Support"/>
      <sheetName val="Div Rep People Services"/>
      <sheetName val="Div Rep Protective Services"/>
      <sheetName val="Div Rep Stat, Perf &amp; Change"/>
      <sheetName val="Div Rep LPA West"/>
      <sheetName val="Div Rep PCC"/>
      <sheetName val="Div Rep Resource Directorate"/>
      <sheetName val="Business Partner"/>
      <sheetName val="Business Partner Har Ping Boey"/>
      <sheetName val="Business Partner Jackie Glossop"/>
      <sheetName val="Business Partner Rebecca Jones"/>
      <sheetName val="Business Partner Rose Davies"/>
      <sheetName val="Business Partner Simon Hodge"/>
      <sheetName val="Business Partner Tina Reid"/>
      <sheetName val="Business Partner Matthew Coe"/>
      <sheetName val="Business Partr Heidi McKendrick"/>
      <sheetName val="Business Partr Yasir Muhammad"/>
      <sheetName val="Budget Holder"/>
      <sheetName val="Budget Holder Amanda Blakeman"/>
      <sheetName val="Budget Holder Chief Constable"/>
      <sheetName val="Budget Holder Amanda Thomas"/>
      <sheetName val="Budget Holder Mark Hobrough"/>
      <sheetName val="Budget Holder Tom Harding"/>
      <sheetName val="Budget Holder David Broadway"/>
      <sheetName val="Budget Holder Nicola Brain"/>
      <sheetName val="Budget Holder Andrew Williams"/>
      <sheetName val="Budget Holder Karen Thomas"/>
      <sheetName val="Budget Holder Kieran McHugh"/>
      <sheetName val="Budget Holder Nigel Stephens"/>
      <sheetName val="Budget Holder Glyn Fernquest"/>
      <sheetName val="Budget Holder J Glossop- Collab"/>
      <sheetName val="pivot checktotal"/>
      <sheetName val="DATA source Curmos 2021-22"/>
      <sheetName val="DATA source Primos 2021-22"/>
      <sheetName val="Budget Loaded"/>
      <sheetName val="budget book"/>
      <sheetName val="Reforecast"/>
      <sheetName val="GRNI accrual"/>
      <sheetName val="PO Hard Accrual"/>
      <sheetName val="TB"/>
      <sheetName val="account"/>
      <sheetName val="cost centre"/>
      <sheetName val="BH appro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App3c Analysis"/>
      <sheetName val="Top 5 Creditors Pivot"/>
      <sheetName val="Ageing Data-P2-21"/>
      <sheetName val="PO &amp; Av days data-P2-21"/>
      <sheetName val="Ageing Data-P1-21"/>
      <sheetName val="PO &amp; Av days data-P1-21"/>
      <sheetName val="creditor days BW report"/>
      <sheetName val="Q4 Ageing Data BW Report"/>
      <sheetName val="Q3 Ageing Data"/>
      <sheetName val="Q2 Ageing Data BW Report"/>
      <sheetName val="Q1 Ageing Data BW Report"/>
      <sheetName val="Lookup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App3c Analysis"/>
      <sheetName val="Top 5 Creditors Pivot"/>
      <sheetName val="Ageing Data-P2-21"/>
      <sheetName val="PO &amp; Av days data-P2-21"/>
      <sheetName val="Ageing Data-P1-21"/>
      <sheetName val="PO &amp; Av days data-P1-21"/>
      <sheetName val="creditor days BW report"/>
      <sheetName val="Q4 Ageing Data BW Report"/>
      <sheetName val="Q3 Ageing Data"/>
      <sheetName val="Q2 Ageing Data BW Report"/>
      <sheetName val="Q1 Ageing Data BW Report"/>
      <sheetName val="Lookup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orris, Zoe" id="{A6899960-B3C8-4F28-BF88-7E765C4AC438}" userId="S::Zoe.Morris@gwent.police.uk::d9e53845-d50c-4512-a87e-b5161b8fba26" providerId="AD"/>
  <person displayName="Price, Anne" id="{C0C304ED-9F4D-4BEB-A7AA-D839A4A5997F}" userId="S::Anne.Price1@gwent.police.uk::e7363b4f-4689-4871-a87c-288055f0b39c" providerId="AD"/>
  <person displayName="Yasir, Muhammad" id="{ECD0307D-4367-4ABA-818B-C94274796CBD}" userId="S::muhammad.yasir@gwent.police.uk::e0af3091-b89a-4075-940e-e8e2f4dca45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20" dT="2023-05-30T08:41:29.54" personId="{C0C304ED-9F4D-4BEB-A7AA-D839A4A5997F}" id="{462BDC3B-E8A5-41BC-9307-A0EADDE74B5C}">
    <text>Adjusted for Seconded Officers</text>
  </threadedComment>
  <threadedComment ref="P21" dT="2023-05-30T08:41:29.54" personId="{C0C304ED-9F4D-4BEB-A7AA-D839A4A5997F}" id="{D6E9DCCF-CDBC-4784-9C23-004D85653FA1}">
    <text>Adjusted for Seconded Officers</text>
  </threadedComment>
  <threadedComment ref="P22" dT="2023-05-30T08:41:46.38" personId="{C0C304ED-9F4D-4BEB-A7AA-D839A4A5997F}" id="{9440E703-F220-4820-B895-5B3BCC7C7AAD}">
    <text xml:space="preserve">Adjusted for seconded officers
</text>
  </threadedComment>
  <threadedComment ref="M53" dT="2025-08-23T10:08:33.74" personId="{ECD0307D-4367-4ABA-818B-C94274796CBD}" id="{ECD3DFCB-7782-4503-AE9B-53C42CD5C3EA}">
    <text>Phasing, should budget full amount in P12.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F20" dT="2023-05-30T08:41:29.54" personId="{C0C304ED-9F4D-4BEB-A7AA-D839A4A5997F}" id="{E298E85F-28C0-4AA9-B43A-F23522DB47CA}">
    <text>Adjusted for Seconded Officers</text>
  </threadedComment>
  <threadedComment ref="AF21" dT="2023-05-30T08:41:29.54" personId="{C0C304ED-9F4D-4BEB-A7AA-D839A4A5997F}" id="{B5CF84DB-8ACC-4F2E-A21C-F28D388A19F5}">
    <text>Adjusted for Seconded Officers</text>
  </threadedComment>
  <threadedComment ref="AF22" dT="2023-05-30T08:41:46.38" personId="{C0C304ED-9F4D-4BEB-A7AA-D839A4A5997F}" id="{A362E425-9F8B-454C-9B22-E411E293BE91}">
    <text xml:space="preserve">Adjusted for seconded officers
</text>
  </threadedComment>
  <threadedComment ref="L28" dT="2023-05-25T12:15:12.09" personId="{C0C304ED-9F4D-4BEB-A7AA-D839A4A5997F}" id="{DE3F47A3-EC15-4059-90D4-5209B9999D12}">
    <text>HPB budget correction</text>
  </threadedComment>
  <threadedComment ref="L28" dT="2024-01-09T11:35:36.21" personId="{C0C304ED-9F4D-4BEB-A7AA-D839A4A5997F}" id="{AC6F41BF-389F-4658-BA7F-FBFA612500CA}" parentId="{DE3F47A3-EC15-4059-90D4-5209B9999D12}">
    <text>-2000000+1 manual adj</text>
  </threadedComment>
  <threadedComment ref="L28" dT="2024-01-09T11:35:40.22" personId="{C0C304ED-9F4D-4BEB-A7AA-D839A4A5997F}" id="{6EDB4D82-1274-45BF-9278-7DB30A047D7A}" parentId="{DE3F47A3-EC15-4059-90D4-5209B9999D12}">
    <text>-2000000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F20" dT="2023-05-30T08:41:29.54" personId="{C0C304ED-9F4D-4BEB-A7AA-D839A4A5997F}" id="{8128E7DC-0A87-495A-AC82-BB08D31F3B82}">
    <text>Adjusted for Seconded Officers</text>
  </threadedComment>
  <threadedComment ref="AF21" dT="2023-05-30T08:41:29.54" personId="{C0C304ED-9F4D-4BEB-A7AA-D839A4A5997F}" id="{C70460A1-5BC3-4F68-BEE7-B007ADB4FE9D}">
    <text>Adjusted for Seconded Officers</text>
  </threadedComment>
  <threadedComment ref="AF22" dT="2023-05-30T08:41:46.38" personId="{C0C304ED-9F4D-4BEB-A7AA-D839A4A5997F}" id="{754EEAC2-8DDD-46A5-9808-778AD1279651}">
    <text xml:space="preserve">Adjusted for seconded officers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H24" dT="2025-12-09T12:25:47.36" personId="{A6899960-B3C8-4F28-BF88-7E765C4AC438}" id="{60018325-B08A-42EF-954C-D56545D571B8}">
    <text>From SWP 09/12/25</text>
  </threadedComment>
  <threadedComment ref="H61" dT="2025-09-12T13:26:32.02" personId="{A6899960-B3C8-4F28-BF88-7E765C4AC438}" id="{0B954C35-0875-438B-AEB3-FDA9573E1BAC}">
    <text>Excludes grant</text>
  </threadedComment>
  <threadedComment ref="H63" dT="2025-12-09T12:10:07.14" personId="{A6899960-B3C8-4F28-BF88-7E765C4AC438}" id="{27EAF56E-D01E-44BB-8AF6-86A069A75935}">
    <text>Provided by Krista 9/12/25</text>
  </threadedComment>
  <threadedComment ref="F80" dT="2025-11-05T15:10:34.41" personId="{A6899960-B3C8-4F28-BF88-7E765C4AC438}" id="{3B0DBB0D-A72A-42A6-8474-5567DF79BC95}">
    <text>ZM to check if this is spec ops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9"/>
  <sheetViews>
    <sheetView workbookViewId="0"/>
  </sheetViews>
  <sheetFormatPr defaultRowHeight="14.4" x14ac:dyDescent="0.3"/>
  <sheetData>
    <row r="1" spans="1:1" x14ac:dyDescent="0.3">
      <c r="A1" t="s">
        <v>0</v>
      </c>
    </row>
    <row r="3" spans="1:1" x14ac:dyDescent="0.3">
      <c r="A3" t="b">
        <v>0</v>
      </c>
    </row>
    <row r="7" spans="1:1" x14ac:dyDescent="0.3">
      <c r="A7">
        <v>60</v>
      </c>
    </row>
    <row r="9" spans="1:1" x14ac:dyDescent="0.3">
      <c r="A9" t="b">
        <v>0</v>
      </c>
    </row>
    <row r="11" spans="1:1" x14ac:dyDescent="0.3">
      <c r="A11" t="b">
        <v>0</v>
      </c>
    </row>
    <row r="13" spans="1:1" x14ac:dyDescent="0.3">
      <c r="A13" t="b">
        <v>0</v>
      </c>
    </row>
    <row r="17" spans="1:1" x14ac:dyDescent="0.3">
      <c r="A17">
        <v>1</v>
      </c>
    </row>
    <row r="18" spans="1:1" x14ac:dyDescent="0.3">
      <c r="A18" t="b">
        <v>0</v>
      </c>
    </row>
    <row r="19" spans="1:1" x14ac:dyDescent="0.3">
      <c r="A19" t="b">
        <v>0</v>
      </c>
    </row>
  </sheetData>
  <pageMargins left="0.7" right="0.7" top="0.75" bottom="0.75" header="0.3" footer="0.3"/>
  <pageSetup paperSize="9" orientation="portrait" r:id="rId1"/>
  <headerFooter>
    <oddHeader>&amp;L </oddHeader>
    <oddFooter>&amp;L </oddFooter>
    <evenHeader>&amp;L </evenHeader>
    <evenFooter>&amp;L </evenFooter>
    <firstHeader>&amp;L </firstHeader>
    <firstFooter>&amp;L 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C2584-4824-4355-88CB-DA5670113E6D}">
  <sheetPr>
    <tabColor theme="9" tint="0.59999389629810485"/>
  </sheetPr>
  <dimension ref="A1:AH94"/>
  <sheetViews>
    <sheetView topLeftCell="A21" zoomScale="90" zoomScaleNormal="90" workbookViewId="0">
      <selection activeCell="J35" sqref="J35"/>
    </sheetView>
  </sheetViews>
  <sheetFormatPr defaultRowHeight="14.4" x14ac:dyDescent="0.3"/>
  <cols>
    <col min="1" max="1" width="11" customWidth="1"/>
    <col min="2" max="2" width="23.5546875" customWidth="1"/>
    <col min="3" max="3" width="14" customWidth="1"/>
    <col min="4" max="4" width="18.6640625" customWidth="1"/>
    <col min="5" max="5" width="18.44140625" customWidth="1"/>
    <col min="6" max="7" width="13.109375" customWidth="1"/>
    <col min="8" max="9" width="13.33203125" customWidth="1"/>
    <col min="10" max="10" width="14" customWidth="1"/>
    <col min="11" max="11" width="13.44140625" customWidth="1"/>
    <col min="12" max="13" width="13" customWidth="1"/>
    <col min="14" max="14" width="13.44140625" customWidth="1"/>
    <col min="15" max="15" width="12.109375" customWidth="1"/>
    <col min="16" max="17" width="13.33203125" bestFit="1" customWidth="1"/>
  </cols>
  <sheetData>
    <row r="1" spans="1:16" x14ac:dyDescent="0.3">
      <c r="A1" s="476" t="s">
        <v>596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</row>
    <row r="2" spans="1:16" x14ac:dyDescent="0.3">
      <c r="A2" s="423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</row>
    <row r="3" spans="1:16" x14ac:dyDescent="0.3">
      <c r="A3" s="423"/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</row>
    <row r="4" spans="1:16" ht="26.4" x14ac:dyDescent="0.3">
      <c r="B4" s="425" t="s">
        <v>574</v>
      </c>
      <c r="C4" s="426"/>
      <c r="D4" s="424"/>
      <c r="E4" s="424"/>
      <c r="F4" s="424"/>
      <c r="G4" s="424"/>
      <c r="H4" s="494" t="s">
        <v>575</v>
      </c>
      <c r="I4" s="494"/>
      <c r="J4" s="424"/>
      <c r="K4" s="424"/>
      <c r="L4" s="427"/>
      <c r="M4" s="427"/>
      <c r="N4" s="427"/>
      <c r="O4" s="494" t="s">
        <v>416</v>
      </c>
      <c r="P4" s="494"/>
    </row>
    <row r="5" spans="1:16" x14ac:dyDescent="0.3">
      <c r="A5" s="423"/>
      <c r="B5" s="424"/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</row>
    <row r="6" spans="1:16" x14ac:dyDescent="0.3">
      <c r="A6" s="423"/>
      <c r="B6" s="424"/>
      <c r="C6" s="424"/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</row>
    <row r="7" spans="1:16" x14ac:dyDescent="0.3">
      <c r="A7" s="423"/>
      <c r="B7" s="424"/>
      <c r="C7" s="424"/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</row>
    <row r="8" spans="1:16" x14ac:dyDescent="0.3">
      <c r="A8" s="423"/>
      <c r="B8" s="424"/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</row>
    <row r="9" spans="1:16" x14ac:dyDescent="0.3">
      <c r="A9" s="423"/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</row>
    <row r="10" spans="1:16" x14ac:dyDescent="0.3">
      <c r="A10" s="423"/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</row>
    <row r="11" spans="1:16" x14ac:dyDescent="0.3">
      <c r="A11" s="423"/>
      <c r="B11" s="424"/>
      <c r="C11" s="424"/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</row>
    <row r="12" spans="1:16" x14ac:dyDescent="0.3">
      <c r="A12" s="423"/>
      <c r="B12" s="424"/>
      <c r="C12" s="424"/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</row>
    <row r="13" spans="1:16" x14ac:dyDescent="0.3">
      <c r="A13" s="423"/>
      <c r="B13" s="424"/>
      <c r="C13" s="424"/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</row>
    <row r="14" spans="1:16" x14ac:dyDescent="0.3">
      <c r="A14" s="423"/>
      <c r="B14" s="424"/>
      <c r="C14" s="424"/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</row>
    <row r="15" spans="1:16" x14ac:dyDescent="0.3">
      <c r="A15" s="423"/>
      <c r="B15" s="424"/>
      <c r="C15" s="424"/>
      <c r="D15" s="424"/>
      <c r="E15" s="424"/>
      <c r="F15" s="424"/>
      <c r="G15" s="424"/>
      <c r="H15" s="424"/>
      <c r="I15" s="424"/>
      <c r="J15" s="424"/>
      <c r="K15" s="424"/>
      <c r="L15" s="424"/>
      <c r="M15" s="424"/>
      <c r="N15" s="424"/>
    </row>
    <row r="16" spans="1:16" x14ac:dyDescent="0.3">
      <c r="A16" s="423"/>
      <c r="B16" s="424"/>
      <c r="C16" s="424"/>
      <c r="D16" s="424"/>
      <c r="E16" s="424"/>
      <c r="F16" s="424"/>
      <c r="G16" s="424"/>
      <c r="H16" s="424"/>
      <c r="I16" s="424"/>
      <c r="J16" s="424"/>
      <c r="K16" s="424"/>
      <c r="L16" s="424"/>
      <c r="M16" s="424"/>
      <c r="N16" s="424"/>
    </row>
    <row r="17" spans="1:14" x14ac:dyDescent="0.3">
      <c r="A17" s="423"/>
      <c r="B17" s="424"/>
      <c r="C17" s="424"/>
      <c r="D17" s="424"/>
      <c r="E17" s="424"/>
      <c r="F17" s="424"/>
      <c r="G17" s="424"/>
      <c r="H17" s="424"/>
      <c r="I17" s="424"/>
      <c r="J17" s="424"/>
      <c r="K17" s="424"/>
      <c r="L17" s="424"/>
      <c r="M17" s="424"/>
      <c r="N17" s="424"/>
    </row>
    <row r="24" spans="1:14" x14ac:dyDescent="0.3">
      <c r="A24" s="428"/>
      <c r="B24" s="495" t="s">
        <v>417</v>
      </c>
      <c r="C24" s="495"/>
      <c r="D24" s="429"/>
      <c r="E24" s="429"/>
      <c r="F24" s="429"/>
      <c r="G24" s="429"/>
      <c r="H24" s="429"/>
      <c r="I24" s="429"/>
      <c r="J24" s="429"/>
      <c r="K24" s="429"/>
      <c r="L24" s="429"/>
      <c r="M24" s="429"/>
      <c r="N24" s="429"/>
    </row>
    <row r="25" spans="1:14" x14ac:dyDescent="0.3">
      <c r="A25" s="430"/>
      <c r="B25" s="277"/>
      <c r="C25" s="429" t="s">
        <v>182</v>
      </c>
      <c r="D25" s="429" t="s">
        <v>183</v>
      </c>
      <c r="E25" s="429" t="s">
        <v>184</v>
      </c>
      <c r="F25" s="429" t="s">
        <v>185</v>
      </c>
      <c r="G25" s="429" t="s">
        <v>186</v>
      </c>
      <c r="H25" s="429" t="s">
        <v>187</v>
      </c>
      <c r="I25" s="429" t="s">
        <v>188</v>
      </c>
      <c r="J25" s="429" t="s">
        <v>189</v>
      </c>
      <c r="K25" s="429" t="s">
        <v>190</v>
      </c>
      <c r="L25" s="429" t="s">
        <v>191</v>
      </c>
      <c r="M25" s="429" t="s">
        <v>192</v>
      </c>
      <c r="N25" s="429" t="s">
        <v>193</v>
      </c>
    </row>
    <row r="26" spans="1:14" ht="21" customHeight="1" x14ac:dyDescent="0.3">
      <c r="A26" s="431" t="s">
        <v>576</v>
      </c>
      <c r="B26" s="277"/>
      <c r="C26" s="432"/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</row>
    <row r="27" spans="1:14" x14ac:dyDescent="0.3">
      <c r="A27" s="496" t="s">
        <v>196</v>
      </c>
      <c r="B27" s="496"/>
      <c r="C27" s="277">
        <v>34911.61</v>
      </c>
      <c r="D27" s="277">
        <v>86058.5</v>
      </c>
      <c r="E27" s="277">
        <v>122114.95000000001</v>
      </c>
      <c r="F27" s="277">
        <v>98880.22</v>
      </c>
      <c r="G27" s="277">
        <v>21403.260000000002</v>
      </c>
      <c r="H27" s="277">
        <v>47909.849999999984</v>
      </c>
      <c r="I27" s="277">
        <v>158734.88999999998</v>
      </c>
      <c r="J27" s="277">
        <v>44589.69999999999</v>
      </c>
      <c r="K27" s="277">
        <v>25224.190000000002</v>
      </c>
      <c r="L27" s="277"/>
      <c r="M27" s="277"/>
      <c r="N27" s="277"/>
    </row>
    <row r="28" spans="1:14" x14ac:dyDescent="0.3">
      <c r="A28" s="497" t="s">
        <v>197</v>
      </c>
      <c r="B28" s="497"/>
      <c r="C28" s="277">
        <v>29901.380000000005</v>
      </c>
      <c r="D28" s="277">
        <v>46468.180000000008</v>
      </c>
      <c r="E28" s="277">
        <v>128412.59</v>
      </c>
      <c r="F28" s="277">
        <v>243085.06</v>
      </c>
      <c r="G28" s="277">
        <v>307053.67000000004</v>
      </c>
      <c r="H28" s="277">
        <v>242398.43000000002</v>
      </c>
      <c r="I28" s="277">
        <v>168193.33</v>
      </c>
      <c r="J28" s="277">
        <v>228047.99999999997</v>
      </c>
      <c r="K28" s="277">
        <v>251234.43999999994</v>
      </c>
      <c r="L28" s="278"/>
      <c r="M28" s="278"/>
      <c r="N28" s="279"/>
    </row>
    <row r="29" spans="1:14" x14ac:dyDescent="0.3">
      <c r="A29" s="498" t="s">
        <v>198</v>
      </c>
      <c r="B29" s="498"/>
      <c r="C29" s="277">
        <v>63535.600000000013</v>
      </c>
      <c r="D29" s="277">
        <v>64407.550000000017</v>
      </c>
      <c r="E29" s="277">
        <v>26496.940000000002</v>
      </c>
      <c r="F29" s="277">
        <v>29901.380000000005</v>
      </c>
      <c r="G29" s="277">
        <v>46468.180000000008</v>
      </c>
      <c r="H29" s="277">
        <v>128412.59</v>
      </c>
      <c r="I29" s="277">
        <v>243085.06</v>
      </c>
      <c r="J29" s="277">
        <v>307053.67000000004</v>
      </c>
      <c r="K29" s="277">
        <v>242398.43000000002</v>
      </c>
      <c r="L29" s="278"/>
      <c r="M29" s="278"/>
      <c r="N29" s="279"/>
    </row>
    <row r="30" spans="1:14" x14ac:dyDescent="0.3">
      <c r="A30" s="499" t="s">
        <v>199</v>
      </c>
      <c r="B30" s="499"/>
      <c r="C30" s="277">
        <v>106425.22</v>
      </c>
      <c r="D30" s="277">
        <v>118140.25</v>
      </c>
      <c r="E30" s="277">
        <v>145717.83000000002</v>
      </c>
      <c r="F30" s="277">
        <v>135063.00000000003</v>
      </c>
      <c r="G30" s="277">
        <v>145518.67000000004</v>
      </c>
      <c r="H30" s="277">
        <v>145861.84000000003</v>
      </c>
      <c r="I30" s="277">
        <v>93436.980000000025</v>
      </c>
      <c r="J30" s="277">
        <v>110875.73000000001</v>
      </c>
      <c r="K30" s="277">
        <v>154909.53</v>
      </c>
      <c r="L30" s="278"/>
      <c r="M30" s="278"/>
      <c r="N30" s="279"/>
    </row>
    <row r="31" spans="1:14" x14ac:dyDescent="0.3">
      <c r="A31" s="500" t="s">
        <v>200</v>
      </c>
      <c r="B31" s="500"/>
      <c r="C31" s="277">
        <v>563843.39</v>
      </c>
      <c r="D31" s="277">
        <v>569601.22</v>
      </c>
      <c r="E31" s="277">
        <v>584048.34</v>
      </c>
      <c r="F31" s="277">
        <v>598741.21</v>
      </c>
      <c r="G31" s="277">
        <v>606630.35</v>
      </c>
      <c r="H31" s="277">
        <v>610401.27</v>
      </c>
      <c r="I31" s="277">
        <v>670048.61</v>
      </c>
      <c r="J31" s="277">
        <v>687451.47</v>
      </c>
      <c r="K31" s="277">
        <v>729766.16999999993</v>
      </c>
      <c r="L31" s="278"/>
      <c r="M31" s="278"/>
      <c r="N31" s="279"/>
    </row>
    <row r="32" spans="1:14" ht="28.2" thickBot="1" x14ac:dyDescent="0.35">
      <c r="A32" s="280" t="s">
        <v>577</v>
      </c>
      <c r="B32" s="281"/>
      <c r="C32" s="325">
        <v>798617.20000000007</v>
      </c>
      <c r="D32" s="325">
        <v>884675.7</v>
      </c>
      <c r="E32" s="325">
        <v>1006790.6499999999</v>
      </c>
      <c r="F32" s="325">
        <v>1105670.8700000001</v>
      </c>
      <c r="G32" s="325">
        <v>1127074.1300000001</v>
      </c>
      <c r="H32" s="325">
        <v>1174983.98</v>
      </c>
      <c r="I32" s="325">
        <v>1333498.8700000001</v>
      </c>
      <c r="J32" s="325">
        <v>1378018.5699999998</v>
      </c>
      <c r="K32" s="325">
        <v>1403532.7599999998</v>
      </c>
      <c r="L32" s="325">
        <v>0</v>
      </c>
      <c r="M32" s="325">
        <v>0</v>
      </c>
      <c r="N32" s="325">
        <v>0</v>
      </c>
    </row>
    <row r="33" spans="1:17" ht="15" thickTop="1" x14ac:dyDescent="0.3"/>
    <row r="35" spans="1:17" x14ac:dyDescent="0.3">
      <c r="B35" s="279"/>
    </row>
    <row r="39" spans="1:17" x14ac:dyDescent="0.3">
      <c r="A39" s="495" t="s">
        <v>578</v>
      </c>
      <c r="B39" s="501"/>
      <c r="C39" s="501"/>
      <c r="D39" s="501"/>
      <c r="E39" s="501"/>
      <c r="F39" s="424"/>
      <c r="G39" s="424"/>
      <c r="H39" s="424"/>
      <c r="I39" s="424"/>
      <c r="J39" s="424"/>
      <c r="K39" s="424"/>
      <c r="L39" s="424"/>
    </row>
    <row r="40" spans="1:17" x14ac:dyDescent="0.3">
      <c r="A40" s="433" t="s">
        <v>180</v>
      </c>
      <c r="B40" s="433" t="s">
        <v>579</v>
      </c>
      <c r="C40" s="433" t="s">
        <v>579</v>
      </c>
      <c r="D40" s="433" t="s">
        <v>579</v>
      </c>
      <c r="E40" s="433" t="s">
        <v>579</v>
      </c>
      <c r="F40" s="433" t="s">
        <v>579</v>
      </c>
      <c r="G40" s="433" t="s">
        <v>579</v>
      </c>
      <c r="H40" s="433" t="s">
        <v>579</v>
      </c>
      <c r="I40" s="433" t="s">
        <v>579</v>
      </c>
      <c r="J40" s="433" t="s">
        <v>579</v>
      </c>
      <c r="K40" s="433" t="s">
        <v>579</v>
      </c>
      <c r="L40" s="433" t="s">
        <v>579</v>
      </c>
      <c r="M40" s="433" t="s">
        <v>579</v>
      </c>
      <c r="Q40" s="279"/>
    </row>
    <row r="41" spans="1:17" x14ac:dyDescent="0.3">
      <c r="A41" s="428"/>
      <c r="B41" s="434" t="s">
        <v>210</v>
      </c>
      <c r="C41" s="434" t="s">
        <v>211</v>
      </c>
      <c r="D41" s="434" t="s">
        <v>212</v>
      </c>
      <c r="E41" s="434" t="s">
        <v>213</v>
      </c>
      <c r="F41" s="434" t="s">
        <v>214</v>
      </c>
      <c r="G41" s="434" t="s">
        <v>215</v>
      </c>
      <c r="H41" s="434" t="s">
        <v>216</v>
      </c>
      <c r="I41" s="434" t="s">
        <v>217</v>
      </c>
      <c r="J41" s="434" t="s">
        <v>218</v>
      </c>
      <c r="K41" s="434" t="s">
        <v>580</v>
      </c>
      <c r="L41" s="434" t="s">
        <v>581</v>
      </c>
      <c r="M41" s="434" t="s">
        <v>582</v>
      </c>
      <c r="P41" s="279"/>
    </row>
    <row r="42" spans="1:17" x14ac:dyDescent="0.3">
      <c r="A42" s="435" t="s">
        <v>222</v>
      </c>
      <c r="B42" s="436">
        <v>113998.9</v>
      </c>
      <c r="C42" s="436">
        <v>113998.9</v>
      </c>
      <c r="D42" s="436">
        <v>113998.9</v>
      </c>
      <c r="E42" s="436">
        <v>57974.22</v>
      </c>
      <c r="F42" s="436">
        <v>57974.22</v>
      </c>
      <c r="G42" s="436">
        <v>57974.22</v>
      </c>
      <c r="H42" s="436">
        <v>45306.95</v>
      </c>
      <c r="I42" s="436">
        <v>45306.95</v>
      </c>
      <c r="J42" s="436">
        <v>45306.95</v>
      </c>
      <c r="K42" s="436"/>
      <c r="L42" s="436"/>
      <c r="M42" s="436"/>
    </row>
    <row r="43" spans="1:17" x14ac:dyDescent="0.3">
      <c r="A43" s="435" t="s">
        <v>223</v>
      </c>
      <c r="B43" s="436"/>
      <c r="C43" s="436">
        <v>34738.65</v>
      </c>
      <c r="D43" s="436">
        <v>34738.65</v>
      </c>
      <c r="E43" s="437"/>
      <c r="F43" s="436"/>
      <c r="G43" s="436">
        <v>18593.29</v>
      </c>
      <c r="H43" s="437"/>
      <c r="I43" s="436">
        <v>72341.739999999991</v>
      </c>
      <c r="J43" s="436">
        <v>72341.739999999991</v>
      </c>
      <c r="K43" s="437"/>
      <c r="L43" s="436"/>
      <c r="M43" s="436"/>
    </row>
    <row r="44" spans="1:17" x14ac:dyDescent="0.3">
      <c r="A44" s="435" t="s">
        <v>224</v>
      </c>
      <c r="B44" s="437"/>
      <c r="C44" s="436"/>
      <c r="D44" s="436">
        <v>165180.04</v>
      </c>
      <c r="E44" s="437"/>
      <c r="F44" s="437"/>
      <c r="G44" s="436">
        <v>45758.479999999996</v>
      </c>
      <c r="H44" s="437"/>
      <c r="I44" s="437"/>
      <c r="J44" s="436">
        <v>135510.62</v>
      </c>
      <c r="K44" s="437"/>
      <c r="L44" s="437"/>
      <c r="M44" s="436"/>
    </row>
    <row r="45" spans="1:17" ht="15" thickBot="1" x14ac:dyDescent="0.35">
      <c r="A45" s="428"/>
      <c r="B45" s="438">
        <v>113998.9</v>
      </c>
      <c r="C45" s="438">
        <v>148737.54999999999</v>
      </c>
      <c r="D45" s="438">
        <v>313917.58999999997</v>
      </c>
      <c r="E45" s="438">
        <v>57974.22</v>
      </c>
      <c r="F45" s="438">
        <v>57974.22</v>
      </c>
      <c r="G45" s="438">
        <v>122325.99</v>
      </c>
      <c r="H45" s="438">
        <v>45306.95</v>
      </c>
      <c r="I45" s="438">
        <v>117648.68999999999</v>
      </c>
      <c r="J45" s="438">
        <v>253159.31</v>
      </c>
      <c r="K45" s="438">
        <v>0</v>
      </c>
      <c r="L45" s="438">
        <v>0</v>
      </c>
      <c r="M45" s="438">
        <v>0</v>
      </c>
    </row>
    <row r="46" spans="1:17" ht="15" thickTop="1" x14ac:dyDescent="0.3">
      <c r="A46" s="428"/>
      <c r="B46" s="424"/>
      <c r="C46" s="424"/>
      <c r="D46" s="424"/>
      <c r="E46" s="424"/>
      <c r="F46" s="424"/>
      <c r="G46" s="424"/>
      <c r="H46" s="424"/>
      <c r="I46" s="424"/>
      <c r="J46" s="424"/>
      <c r="K46" s="424"/>
      <c r="L46" s="424"/>
    </row>
    <row r="51" spans="1:15" x14ac:dyDescent="0.3">
      <c r="A51" s="502" t="s">
        <v>418</v>
      </c>
      <c r="B51" s="502"/>
      <c r="C51" s="502"/>
      <c r="D51" s="502"/>
    </row>
    <row r="53" spans="1:15" x14ac:dyDescent="0.3">
      <c r="A53" s="424"/>
      <c r="B53" s="424"/>
      <c r="C53" s="439">
        <v>45748</v>
      </c>
      <c r="D53" s="439">
        <v>45778</v>
      </c>
      <c r="E53" s="439">
        <v>45809</v>
      </c>
      <c r="F53" s="439">
        <v>45839</v>
      </c>
      <c r="G53" s="439">
        <v>45870</v>
      </c>
      <c r="H53" s="439">
        <v>45901</v>
      </c>
      <c r="I53" s="439">
        <v>45931</v>
      </c>
      <c r="J53" s="439">
        <v>45962</v>
      </c>
      <c r="K53" s="439">
        <v>45992</v>
      </c>
      <c r="L53" s="439">
        <v>46023</v>
      </c>
      <c r="M53" s="439">
        <v>46054</v>
      </c>
      <c r="N53" s="439">
        <v>46082</v>
      </c>
      <c r="O53" s="440" t="s">
        <v>583</v>
      </c>
    </row>
    <row r="54" spans="1:15" x14ac:dyDescent="0.3">
      <c r="A54" s="441"/>
      <c r="B54" s="424"/>
      <c r="C54" s="424"/>
      <c r="D54" s="424"/>
      <c r="E54" s="424"/>
      <c r="F54" s="424"/>
      <c r="G54" s="424"/>
      <c r="H54" s="424"/>
      <c r="I54" s="424"/>
      <c r="J54" s="424"/>
      <c r="K54" s="424"/>
      <c r="L54" s="424"/>
      <c r="M54" s="424"/>
      <c r="N54" s="424"/>
      <c r="O54" s="442"/>
    </row>
    <row r="55" spans="1:15" x14ac:dyDescent="0.3">
      <c r="A55" s="443" t="s">
        <v>584</v>
      </c>
      <c r="B55" s="424"/>
      <c r="C55" s="444">
        <v>54845.55</v>
      </c>
      <c r="D55" s="444">
        <v>91020.959999999992</v>
      </c>
      <c r="E55" s="444">
        <v>133330.96</v>
      </c>
      <c r="F55" s="444">
        <v>109730.78</v>
      </c>
      <c r="G55" s="444">
        <v>21403.260000000002</v>
      </c>
      <c r="H55" s="444">
        <v>66889.850000000006</v>
      </c>
      <c r="I55" s="444">
        <v>164074.88999999998</v>
      </c>
      <c r="J55" s="444">
        <v>44590.200000000019</v>
      </c>
      <c r="K55" s="444">
        <v>25224.190000000002</v>
      </c>
      <c r="L55" s="444"/>
      <c r="M55" s="444"/>
      <c r="N55" s="444"/>
      <c r="O55" s="442">
        <v>711110.64000000013</v>
      </c>
    </row>
    <row r="56" spans="1:15" x14ac:dyDescent="0.3">
      <c r="A56" s="445" t="s">
        <v>585</v>
      </c>
      <c r="B56" s="424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4"/>
      <c r="N56" s="444"/>
      <c r="O56" s="442"/>
    </row>
    <row r="57" spans="1:15" x14ac:dyDescent="0.3">
      <c r="A57" s="443" t="s">
        <v>586</v>
      </c>
      <c r="B57" s="424"/>
      <c r="C57" s="436">
        <v>7331.01</v>
      </c>
      <c r="D57" s="436">
        <v>8334.2000000000007</v>
      </c>
      <c r="E57" s="436">
        <v>28143.4</v>
      </c>
      <c r="F57" s="436">
        <v>31418.01</v>
      </c>
      <c r="G57" s="436">
        <v>4460</v>
      </c>
      <c r="H57" s="436">
        <v>36808.239999999998</v>
      </c>
      <c r="I57" s="436">
        <v>23528.049999999996</v>
      </c>
      <c r="J57" s="436">
        <v>13099.51</v>
      </c>
      <c r="K57" s="436">
        <v>8732</v>
      </c>
      <c r="L57" s="436"/>
      <c r="M57" s="436"/>
      <c r="N57" s="436"/>
      <c r="O57" s="447">
        <v>161854.41999999998</v>
      </c>
    </row>
    <row r="58" spans="1:15" x14ac:dyDescent="0.3">
      <c r="A58" s="443" t="s">
        <v>587</v>
      </c>
      <c r="B58" s="424"/>
      <c r="C58" s="436">
        <v>104392.78</v>
      </c>
      <c r="D58" s="436">
        <v>6063.5</v>
      </c>
      <c r="E58" s="436">
        <v>115881.64</v>
      </c>
      <c r="F58" s="436">
        <v>6215.26</v>
      </c>
      <c r="G58" s="436">
        <v>6055</v>
      </c>
      <c r="H58" s="436">
        <v>2520</v>
      </c>
      <c r="I58" s="436">
        <v>13287.23</v>
      </c>
      <c r="J58" s="436">
        <v>23960.5</v>
      </c>
      <c r="K58" s="436">
        <v>59999.3</v>
      </c>
      <c r="L58" s="436"/>
      <c r="M58" s="436"/>
      <c r="N58" s="436"/>
      <c r="O58" s="447">
        <v>338375.21</v>
      </c>
    </row>
    <row r="59" spans="1:15" x14ac:dyDescent="0.3">
      <c r="A59" s="443" t="s">
        <v>588</v>
      </c>
      <c r="B59" s="424"/>
      <c r="C59" s="436">
        <v>2275.1099999999997</v>
      </c>
      <c r="D59" s="436">
        <v>0</v>
      </c>
      <c r="E59" s="436">
        <v>21155</v>
      </c>
      <c r="F59" s="436">
        <v>20340.95</v>
      </c>
      <c r="G59" s="436">
        <v>8078.29</v>
      </c>
      <c r="H59" s="436">
        <v>8491.6699999999983</v>
      </c>
      <c r="I59" s="436">
        <v>6430.2400000000007</v>
      </c>
      <c r="J59" s="436">
        <v>45955</v>
      </c>
      <c r="K59" s="436">
        <v>66779.320000000007</v>
      </c>
      <c r="L59" s="436"/>
      <c r="M59" s="436"/>
      <c r="N59" s="436"/>
      <c r="O59" s="447">
        <v>179505.58000000002</v>
      </c>
    </row>
    <row r="60" spans="1:15" x14ac:dyDescent="0.3">
      <c r="A60" s="443" t="s">
        <v>589</v>
      </c>
      <c r="B60" s="424"/>
      <c r="C60" s="436"/>
      <c r="D60" s="436">
        <v>12294.8</v>
      </c>
      <c r="E60" s="436"/>
      <c r="F60" s="436">
        <v>2283.21</v>
      </c>
      <c r="G60" s="436"/>
      <c r="H60" s="436"/>
      <c r="I60" s="436">
        <v>4010</v>
      </c>
      <c r="J60" s="436">
        <v>3598.55</v>
      </c>
      <c r="K60" s="436">
        <v>4195</v>
      </c>
      <c r="L60" s="448"/>
      <c r="M60" s="448"/>
      <c r="N60" s="448"/>
      <c r="O60" s="447">
        <v>26381.559999999998</v>
      </c>
    </row>
    <row r="61" spans="1:15" x14ac:dyDescent="0.3">
      <c r="A61" s="443" t="s">
        <v>590</v>
      </c>
      <c r="B61" s="424"/>
      <c r="C61" s="449">
        <v>113998.9</v>
      </c>
      <c r="D61" s="449">
        <v>26692.5</v>
      </c>
      <c r="E61" s="449">
        <v>165180.04</v>
      </c>
      <c r="F61" s="449">
        <v>60257.43</v>
      </c>
      <c r="G61" s="449">
        <v>18593.29</v>
      </c>
      <c r="H61" s="449">
        <v>47819.909999999996</v>
      </c>
      <c r="I61" s="449">
        <v>47255.519999999997</v>
      </c>
      <c r="J61" s="449">
        <v>86613.560000000012</v>
      </c>
      <c r="K61" s="449">
        <v>139705.62</v>
      </c>
      <c r="L61" s="449"/>
      <c r="M61" s="449"/>
      <c r="N61" s="449"/>
      <c r="O61" s="447">
        <v>706116.77</v>
      </c>
    </row>
    <row r="62" spans="1:15" ht="15" thickBot="1" x14ac:dyDescent="0.35">
      <c r="A62" s="441" t="s">
        <v>591</v>
      </c>
      <c r="B62" s="424"/>
      <c r="C62" s="450">
        <v>-59153.35</v>
      </c>
      <c r="D62" s="450">
        <v>64328.459999999992</v>
      </c>
      <c r="E62" s="450">
        <v>-31849.08</v>
      </c>
      <c r="F62" s="450">
        <v>49473.350000000013</v>
      </c>
      <c r="G62" s="450">
        <v>2809.9700000000021</v>
      </c>
      <c r="H62" s="450">
        <v>19069.94000000001</v>
      </c>
      <c r="I62" s="450">
        <v>116819.37</v>
      </c>
      <c r="J62" s="450">
        <v>-38424.809999999983</v>
      </c>
      <c r="K62" s="450">
        <v>-110286.43000000001</v>
      </c>
      <c r="L62" s="450">
        <v>0</v>
      </c>
      <c r="M62" s="450">
        <v>0</v>
      </c>
      <c r="N62" s="450">
        <v>0</v>
      </c>
      <c r="O62" s="451">
        <v>4993.8700000001118</v>
      </c>
    </row>
    <row r="63" spans="1:15" ht="15" thickTop="1" x14ac:dyDescent="0.3"/>
    <row r="70" spans="1:34" x14ac:dyDescent="0.3">
      <c r="G70" s="492" t="s">
        <v>592</v>
      </c>
      <c r="H70" s="492"/>
      <c r="I70" s="492"/>
      <c r="J70" s="492"/>
      <c r="K70" s="492"/>
    </row>
    <row r="71" spans="1:34" ht="15" customHeight="1" thickBot="1" x14ac:dyDescent="0.35">
      <c r="G71" s="493"/>
      <c r="H71" s="493"/>
      <c r="I71" s="493"/>
      <c r="J71" s="493"/>
      <c r="K71" s="493"/>
    </row>
    <row r="72" spans="1:34" x14ac:dyDescent="0.3">
      <c r="A72" s="452"/>
      <c r="B72" s="452"/>
      <c r="C72" s="452"/>
      <c r="D72" s="452"/>
      <c r="E72" s="452"/>
      <c r="F72" s="452"/>
      <c r="G72" s="452"/>
      <c r="H72" s="452"/>
      <c r="I72" s="452"/>
      <c r="J72" s="452"/>
      <c r="K72" s="452"/>
      <c r="L72" s="452"/>
      <c r="M72" s="452"/>
      <c r="N72" s="452"/>
      <c r="O72" s="452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452"/>
      <c r="AG72" s="452"/>
      <c r="AH72" s="452"/>
    </row>
    <row r="73" spans="1:34" x14ac:dyDescent="0.3">
      <c r="A73" s="452"/>
      <c r="B73" s="452"/>
      <c r="C73" s="452"/>
      <c r="D73" s="452"/>
      <c r="E73" s="452"/>
      <c r="F73" s="452"/>
      <c r="G73" s="452"/>
      <c r="H73" s="452"/>
      <c r="I73" s="452"/>
      <c r="J73" s="452"/>
      <c r="K73" s="452"/>
      <c r="L73" s="452"/>
      <c r="M73" s="452"/>
      <c r="N73" s="452"/>
      <c r="O73" s="452"/>
      <c r="P73" s="452"/>
      <c r="Q73" s="452"/>
      <c r="R73" s="452"/>
      <c r="S73" s="452"/>
      <c r="T73" s="452"/>
      <c r="U73" s="452"/>
      <c r="V73" s="452"/>
      <c r="W73" s="452"/>
      <c r="X73" s="452"/>
      <c r="Y73" s="452"/>
      <c r="Z73" s="452"/>
      <c r="AA73" s="452"/>
      <c r="AB73" s="452"/>
      <c r="AC73" s="452"/>
      <c r="AD73" s="452"/>
      <c r="AE73" s="452"/>
      <c r="AF73" s="452"/>
      <c r="AG73" s="452"/>
      <c r="AH73" s="452"/>
    </row>
    <row r="74" spans="1:34" x14ac:dyDescent="0.3">
      <c r="A74" s="452"/>
      <c r="B74" s="452"/>
      <c r="C74" s="452"/>
      <c r="D74" s="452"/>
      <c r="E74" s="452"/>
      <c r="F74" s="452"/>
      <c r="G74" s="452"/>
      <c r="H74" s="452"/>
      <c r="I74" s="452"/>
      <c r="J74" s="452"/>
      <c r="K74" s="452"/>
      <c r="L74" s="452"/>
      <c r="M74" s="452"/>
      <c r="N74" s="452"/>
      <c r="O74" s="452"/>
      <c r="P74" s="452"/>
      <c r="Q74" s="452"/>
      <c r="R74" s="452"/>
      <c r="S74" s="452"/>
      <c r="T74" s="452"/>
      <c r="U74" s="452"/>
      <c r="V74" s="452"/>
      <c r="W74" s="452"/>
      <c r="X74" s="452"/>
      <c r="Y74" s="452"/>
      <c r="Z74" s="452"/>
      <c r="AA74" s="452"/>
      <c r="AB74" s="452"/>
      <c r="AC74" s="452"/>
      <c r="AD74" s="452"/>
      <c r="AE74" s="452"/>
      <c r="AF74" s="452"/>
      <c r="AG74" s="452"/>
      <c r="AH74" s="452"/>
    </row>
    <row r="75" spans="1:34" x14ac:dyDescent="0.3">
      <c r="A75" s="452"/>
      <c r="B75" s="452"/>
      <c r="C75" s="452"/>
      <c r="D75" s="452"/>
      <c r="E75" s="452"/>
      <c r="F75" s="452"/>
      <c r="G75" s="452"/>
      <c r="H75" s="452"/>
      <c r="I75" s="452"/>
      <c r="J75" s="452"/>
      <c r="K75" s="452"/>
      <c r="L75" s="452"/>
      <c r="M75" s="452"/>
      <c r="N75" s="452"/>
      <c r="O75" s="452"/>
      <c r="P75" s="452"/>
      <c r="Q75" s="452"/>
      <c r="R75" s="452"/>
      <c r="S75" s="452"/>
      <c r="T75" s="452"/>
      <c r="U75" s="452"/>
      <c r="V75" s="452"/>
      <c r="W75" s="452"/>
      <c r="X75" s="452"/>
      <c r="Y75" s="452"/>
      <c r="Z75" s="452"/>
      <c r="AA75" s="452"/>
      <c r="AB75" s="452"/>
      <c r="AC75" s="452"/>
      <c r="AD75" s="452"/>
      <c r="AE75" s="452"/>
      <c r="AF75" s="452"/>
      <c r="AG75" s="452"/>
      <c r="AH75" s="452"/>
    </row>
    <row r="76" spans="1:34" x14ac:dyDescent="0.3">
      <c r="A76" s="452"/>
      <c r="B76" s="452"/>
      <c r="C76" s="452"/>
      <c r="D76" s="452"/>
      <c r="E76" s="452"/>
      <c r="F76" s="452"/>
      <c r="G76" s="452"/>
      <c r="H76" s="452"/>
      <c r="I76" s="452"/>
      <c r="J76" s="452"/>
      <c r="K76" s="452"/>
      <c r="L76" s="452"/>
      <c r="M76" s="452"/>
      <c r="N76" s="452"/>
      <c r="O76" s="452"/>
      <c r="P76" s="452"/>
      <c r="Q76" s="452"/>
      <c r="R76" s="452"/>
      <c r="S76" s="452"/>
      <c r="T76" s="452"/>
      <c r="U76" s="452"/>
      <c r="V76" s="452"/>
      <c r="W76" s="452"/>
      <c r="X76" s="452"/>
      <c r="Y76" s="452"/>
      <c r="Z76" s="452"/>
      <c r="AA76" s="452"/>
      <c r="AB76" s="452"/>
      <c r="AC76" s="452"/>
      <c r="AD76" s="452"/>
      <c r="AE76" s="452"/>
      <c r="AF76" s="452"/>
      <c r="AG76" s="452"/>
      <c r="AH76" s="452"/>
    </row>
    <row r="77" spans="1:34" x14ac:dyDescent="0.3">
      <c r="A77" s="452"/>
      <c r="B77" s="452"/>
      <c r="C77" s="452"/>
      <c r="D77" s="452"/>
      <c r="E77" s="452"/>
      <c r="F77" s="452"/>
      <c r="G77" s="452"/>
      <c r="H77" s="452"/>
      <c r="I77" s="452"/>
      <c r="J77" s="452"/>
      <c r="K77" s="452"/>
      <c r="L77" s="452"/>
      <c r="M77" s="452"/>
      <c r="N77" s="452"/>
      <c r="O77" s="452"/>
      <c r="P77" s="452"/>
      <c r="Q77" s="452"/>
      <c r="R77" s="452"/>
      <c r="S77" s="452"/>
      <c r="T77" s="452"/>
      <c r="U77" s="452"/>
      <c r="V77" s="452"/>
      <c r="W77" s="452"/>
      <c r="X77" s="452"/>
      <c r="Y77" s="452"/>
      <c r="Z77" s="452"/>
      <c r="AA77" s="452"/>
      <c r="AB77" s="452"/>
      <c r="AC77" s="452"/>
      <c r="AD77" s="452"/>
      <c r="AE77" s="452"/>
      <c r="AF77" s="452"/>
      <c r="AG77" s="452"/>
      <c r="AH77" s="452"/>
    </row>
    <row r="78" spans="1:34" x14ac:dyDescent="0.3">
      <c r="A78" s="452"/>
      <c r="B78" s="452"/>
      <c r="C78" s="452"/>
      <c r="D78" s="452"/>
      <c r="E78" s="452"/>
      <c r="F78" s="452"/>
      <c r="G78" s="452"/>
      <c r="H78" s="452"/>
      <c r="I78" s="452"/>
      <c r="J78" s="452"/>
      <c r="K78" s="452"/>
      <c r="L78" s="452"/>
      <c r="M78" s="452"/>
      <c r="N78" s="452"/>
      <c r="O78" s="452"/>
      <c r="P78" s="452"/>
      <c r="Q78" s="452"/>
      <c r="R78" s="452"/>
      <c r="S78" s="452"/>
      <c r="T78" s="452"/>
      <c r="U78" s="452"/>
      <c r="V78" s="452"/>
      <c r="W78" s="452"/>
      <c r="X78" s="452"/>
      <c r="Y78" s="452"/>
      <c r="Z78" s="452"/>
      <c r="AA78" s="452"/>
      <c r="AB78" s="452"/>
      <c r="AC78" s="452"/>
      <c r="AD78" s="452"/>
      <c r="AE78" s="452"/>
      <c r="AF78" s="452"/>
      <c r="AG78" s="452"/>
      <c r="AH78" s="452"/>
    </row>
    <row r="79" spans="1:34" x14ac:dyDescent="0.3">
      <c r="A79" s="452"/>
      <c r="B79" s="452"/>
      <c r="C79" s="452"/>
      <c r="D79" s="452"/>
      <c r="E79" s="452"/>
      <c r="F79" s="452"/>
      <c r="G79" s="452"/>
      <c r="H79" s="452"/>
      <c r="I79" s="452"/>
      <c r="J79" s="452"/>
      <c r="K79" s="452"/>
      <c r="L79" s="452"/>
      <c r="M79" s="452"/>
      <c r="N79" s="452"/>
      <c r="O79" s="452"/>
      <c r="P79" s="452"/>
      <c r="Q79" s="452"/>
      <c r="R79" s="452"/>
      <c r="S79" s="452"/>
      <c r="T79" s="452"/>
      <c r="U79" s="452"/>
      <c r="V79" s="452"/>
      <c r="W79" s="452"/>
      <c r="X79" s="452"/>
      <c r="Y79" s="452"/>
      <c r="Z79" s="452"/>
      <c r="AA79" s="452"/>
      <c r="AB79" s="452"/>
      <c r="AC79" s="452"/>
      <c r="AD79" s="452"/>
      <c r="AE79" s="452"/>
      <c r="AF79" s="452"/>
      <c r="AG79" s="452"/>
      <c r="AH79" s="452"/>
    </row>
    <row r="80" spans="1:34" x14ac:dyDescent="0.3">
      <c r="A80" s="452"/>
      <c r="B80" s="452"/>
      <c r="C80" s="452"/>
      <c r="D80" s="452"/>
      <c r="E80" s="452"/>
      <c r="F80" s="452"/>
      <c r="G80" s="452"/>
      <c r="H80" s="452"/>
      <c r="I80" s="452"/>
      <c r="J80" s="452"/>
      <c r="K80" s="452"/>
      <c r="L80" s="452"/>
      <c r="M80" s="452"/>
      <c r="N80" s="452"/>
      <c r="O80" s="452"/>
      <c r="P80" s="452"/>
      <c r="Q80" s="452"/>
      <c r="R80" s="452"/>
      <c r="S80" s="452"/>
      <c r="T80" s="452"/>
      <c r="U80" s="452"/>
      <c r="V80" s="452"/>
      <c r="W80" s="452"/>
      <c r="X80" s="452"/>
      <c r="Y80" s="452"/>
      <c r="Z80" s="452"/>
      <c r="AA80" s="452"/>
      <c r="AB80" s="452"/>
      <c r="AC80" s="452"/>
      <c r="AD80" s="452"/>
      <c r="AE80" s="452"/>
      <c r="AF80" s="452"/>
      <c r="AG80" s="452"/>
      <c r="AH80" s="452"/>
    </row>
    <row r="81" spans="1:34" x14ac:dyDescent="0.3">
      <c r="A81" s="452"/>
      <c r="B81" s="452"/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  <c r="N81" s="452"/>
      <c r="O81" s="452"/>
      <c r="P81" s="452"/>
      <c r="Q81" s="452"/>
      <c r="R81" s="452"/>
      <c r="S81" s="452"/>
      <c r="T81" s="452"/>
      <c r="U81" s="452"/>
      <c r="V81" s="452"/>
      <c r="W81" s="452"/>
      <c r="X81" s="452"/>
      <c r="Y81" s="452"/>
      <c r="Z81" s="452"/>
      <c r="AA81" s="452"/>
      <c r="AB81" s="452"/>
      <c r="AC81" s="452"/>
      <c r="AD81" s="452"/>
      <c r="AE81" s="452"/>
      <c r="AF81" s="452"/>
      <c r="AG81" s="452"/>
      <c r="AH81" s="452"/>
    </row>
    <row r="82" spans="1:34" x14ac:dyDescent="0.3">
      <c r="A82" s="452"/>
      <c r="B82" s="452"/>
      <c r="C82" s="452"/>
      <c r="D82" s="452"/>
      <c r="E82" s="452"/>
      <c r="F82" s="452"/>
      <c r="G82" s="452"/>
      <c r="H82" s="452"/>
      <c r="I82" s="452"/>
      <c r="J82" s="452"/>
      <c r="K82" s="452"/>
      <c r="L82" s="452"/>
      <c r="M82" s="452"/>
      <c r="N82" s="452"/>
      <c r="O82" s="452"/>
      <c r="P82" s="452"/>
      <c r="Q82" s="452"/>
      <c r="R82" s="452"/>
      <c r="S82" s="452"/>
      <c r="T82" s="452"/>
      <c r="U82" s="452"/>
      <c r="V82" s="452"/>
      <c r="W82" s="452"/>
      <c r="X82" s="452"/>
      <c r="Y82" s="452"/>
      <c r="Z82" s="452"/>
      <c r="AA82" s="452"/>
      <c r="AB82" s="452"/>
      <c r="AC82" s="452"/>
      <c r="AD82" s="452"/>
      <c r="AE82" s="452"/>
      <c r="AF82" s="452"/>
      <c r="AG82" s="452"/>
      <c r="AH82" s="452"/>
    </row>
    <row r="83" spans="1:34" x14ac:dyDescent="0.3">
      <c r="A83" s="452"/>
      <c r="B83" s="452"/>
      <c r="C83" s="452"/>
      <c r="D83" s="452"/>
      <c r="E83" s="452"/>
      <c r="F83" s="452"/>
      <c r="G83" s="452"/>
      <c r="H83" s="452"/>
      <c r="I83" s="452"/>
      <c r="J83" s="452"/>
      <c r="K83" s="452"/>
      <c r="L83" s="452"/>
      <c r="M83" s="452"/>
      <c r="N83" s="452"/>
      <c r="O83" s="452"/>
      <c r="P83" s="452"/>
      <c r="Q83" s="452"/>
      <c r="R83" s="452"/>
      <c r="S83" s="452"/>
      <c r="T83" s="452"/>
      <c r="U83" s="452"/>
      <c r="V83" s="452"/>
      <c r="W83" s="452"/>
      <c r="X83" s="452"/>
      <c r="Y83" s="452"/>
      <c r="Z83" s="452"/>
      <c r="AA83" s="452"/>
      <c r="AB83" s="452"/>
      <c r="AC83" s="452"/>
      <c r="AD83" s="452"/>
      <c r="AE83" s="452"/>
      <c r="AF83" s="452"/>
      <c r="AG83" s="452"/>
      <c r="AH83" s="452"/>
    </row>
    <row r="84" spans="1:34" x14ac:dyDescent="0.3">
      <c r="A84" s="452"/>
      <c r="B84" s="452"/>
      <c r="C84" s="452"/>
      <c r="D84" s="452"/>
      <c r="E84" s="452"/>
      <c r="F84" s="452"/>
      <c r="G84" s="452"/>
      <c r="H84" s="452"/>
      <c r="I84" s="452"/>
      <c r="J84" s="452"/>
      <c r="K84" s="452"/>
      <c r="L84" s="452"/>
      <c r="M84" s="452"/>
      <c r="N84" s="452"/>
      <c r="O84" s="452"/>
      <c r="P84" s="452"/>
      <c r="Q84" s="452"/>
      <c r="R84" s="452"/>
      <c r="S84" s="452"/>
      <c r="T84" s="452"/>
      <c r="U84" s="452"/>
      <c r="V84" s="452"/>
      <c r="W84" s="452"/>
      <c r="X84" s="452"/>
      <c r="Y84" s="452"/>
      <c r="Z84" s="452"/>
      <c r="AA84" s="452"/>
      <c r="AB84" s="452"/>
      <c r="AC84" s="452"/>
      <c r="AD84" s="452"/>
      <c r="AE84" s="452"/>
      <c r="AF84" s="452"/>
      <c r="AG84" s="452"/>
      <c r="AH84" s="452"/>
    </row>
    <row r="85" spans="1:34" x14ac:dyDescent="0.3">
      <c r="A85" s="452"/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  <c r="Z85" s="452"/>
      <c r="AA85" s="452"/>
      <c r="AB85" s="452"/>
      <c r="AC85" s="452"/>
      <c r="AD85" s="452"/>
      <c r="AE85" s="452"/>
      <c r="AF85" s="452"/>
      <c r="AG85" s="452"/>
      <c r="AH85" s="452"/>
    </row>
    <row r="86" spans="1:34" x14ac:dyDescent="0.3">
      <c r="A86" s="452"/>
      <c r="B86" s="452"/>
      <c r="C86" s="452"/>
      <c r="D86" s="452"/>
      <c r="E86" s="452"/>
      <c r="F86" s="452"/>
      <c r="G86" s="452"/>
      <c r="H86" s="452"/>
      <c r="I86" s="452"/>
      <c r="J86" s="452"/>
      <c r="K86" s="452"/>
      <c r="L86" s="452"/>
      <c r="M86" s="452"/>
      <c r="N86" s="452"/>
      <c r="O86" s="452"/>
      <c r="P86" s="452"/>
      <c r="Q86" s="452"/>
      <c r="R86" s="452"/>
      <c r="S86" s="452"/>
      <c r="T86" s="452"/>
      <c r="U86" s="452"/>
      <c r="V86" s="452"/>
      <c r="W86" s="452"/>
      <c r="X86" s="452"/>
      <c r="Y86" s="452"/>
      <c r="Z86" s="452"/>
      <c r="AA86" s="452"/>
      <c r="AB86" s="452"/>
      <c r="AC86" s="452"/>
      <c r="AD86" s="452"/>
      <c r="AE86" s="452"/>
      <c r="AF86" s="452"/>
      <c r="AG86" s="452"/>
      <c r="AH86" s="452"/>
    </row>
    <row r="87" spans="1:34" x14ac:dyDescent="0.3">
      <c r="A87" s="452"/>
      <c r="B87" s="452"/>
      <c r="C87" s="452"/>
      <c r="D87" s="452"/>
      <c r="E87" s="452"/>
      <c r="F87" s="452"/>
      <c r="G87" s="452"/>
      <c r="H87" s="452"/>
      <c r="I87" s="452"/>
      <c r="J87" s="452"/>
      <c r="K87" s="452"/>
      <c r="L87" s="452"/>
      <c r="M87" s="452"/>
      <c r="N87" s="452"/>
      <c r="O87" s="452"/>
      <c r="P87" s="452"/>
      <c r="Q87" s="452"/>
      <c r="R87" s="452"/>
      <c r="S87" s="452"/>
      <c r="T87" s="452"/>
      <c r="U87" s="452"/>
      <c r="V87" s="452"/>
      <c r="W87" s="452"/>
      <c r="X87" s="452"/>
      <c r="Y87" s="452"/>
      <c r="Z87" s="452"/>
      <c r="AA87" s="452"/>
      <c r="AB87" s="452"/>
      <c r="AC87" s="452"/>
      <c r="AD87" s="452"/>
      <c r="AE87" s="452"/>
      <c r="AF87" s="452"/>
      <c r="AG87" s="452"/>
      <c r="AH87" s="452"/>
    </row>
    <row r="88" spans="1:34" x14ac:dyDescent="0.3">
      <c r="A88" s="452"/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  <c r="Z88" s="452"/>
      <c r="AA88" s="452"/>
      <c r="AB88" s="452"/>
      <c r="AC88" s="452"/>
      <c r="AD88" s="452"/>
      <c r="AE88" s="452"/>
      <c r="AF88" s="452"/>
      <c r="AG88" s="452"/>
      <c r="AH88" s="452"/>
    </row>
    <row r="89" spans="1:34" x14ac:dyDescent="0.3">
      <c r="A89" s="452"/>
      <c r="B89" s="452"/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2"/>
      <c r="P89" s="452"/>
      <c r="Q89" s="452"/>
      <c r="R89" s="452"/>
      <c r="S89" s="452"/>
      <c r="T89" s="452"/>
      <c r="U89" s="452"/>
      <c r="V89" s="452"/>
      <c r="W89" s="452"/>
      <c r="X89" s="452"/>
      <c r="Y89" s="452"/>
      <c r="Z89" s="452"/>
      <c r="AA89" s="452"/>
      <c r="AB89" s="452"/>
      <c r="AC89" s="452"/>
      <c r="AD89" s="452"/>
      <c r="AE89" s="452"/>
      <c r="AF89" s="452"/>
      <c r="AG89" s="452"/>
      <c r="AH89" s="452"/>
    </row>
    <row r="90" spans="1:34" x14ac:dyDescent="0.3">
      <c r="A90" s="452"/>
      <c r="B90" s="452"/>
      <c r="C90" s="452"/>
      <c r="D90" s="452"/>
      <c r="E90" s="452"/>
      <c r="F90" s="452"/>
      <c r="G90" s="452"/>
      <c r="H90" s="452"/>
      <c r="I90" s="452"/>
      <c r="J90" s="452"/>
      <c r="K90" s="452"/>
      <c r="L90" s="452"/>
      <c r="M90" s="452"/>
      <c r="N90" s="452"/>
      <c r="O90" s="452"/>
      <c r="P90" s="452"/>
      <c r="Q90" s="452"/>
      <c r="R90" s="452"/>
      <c r="S90" s="452"/>
      <c r="T90" s="452"/>
      <c r="U90" s="452"/>
      <c r="V90" s="452"/>
      <c r="W90" s="452"/>
      <c r="X90" s="452"/>
      <c r="Y90" s="452"/>
      <c r="Z90" s="452"/>
      <c r="AA90" s="452"/>
      <c r="AB90" s="452"/>
      <c r="AC90" s="452"/>
      <c r="AD90" s="452"/>
      <c r="AE90" s="452"/>
      <c r="AF90" s="452"/>
      <c r="AG90" s="452"/>
      <c r="AH90" s="452"/>
    </row>
    <row r="91" spans="1:34" x14ac:dyDescent="0.3">
      <c r="A91" s="452"/>
      <c r="B91" s="452"/>
      <c r="C91" s="452"/>
      <c r="D91" s="452"/>
      <c r="E91" s="452"/>
      <c r="F91" s="452"/>
      <c r="G91" s="452"/>
      <c r="H91" s="452"/>
      <c r="I91" s="452"/>
      <c r="J91" s="452"/>
      <c r="K91" s="452"/>
      <c r="L91" s="452"/>
      <c r="M91" s="452"/>
      <c r="N91" s="452"/>
      <c r="O91" s="452"/>
      <c r="P91" s="452"/>
      <c r="Q91" s="452"/>
      <c r="R91" s="452"/>
      <c r="S91" s="452"/>
      <c r="T91" s="452"/>
      <c r="U91" s="452"/>
      <c r="V91" s="452"/>
      <c r="W91" s="452"/>
      <c r="X91" s="452"/>
      <c r="Y91" s="452"/>
      <c r="Z91" s="452"/>
      <c r="AA91" s="452"/>
      <c r="AB91" s="452"/>
      <c r="AC91" s="452"/>
      <c r="AD91" s="452"/>
      <c r="AE91" s="452"/>
      <c r="AF91" s="452"/>
      <c r="AG91" s="452"/>
      <c r="AH91" s="452"/>
    </row>
    <row r="92" spans="1:34" x14ac:dyDescent="0.3">
      <c r="A92" s="452"/>
      <c r="B92" s="452"/>
      <c r="C92" s="452"/>
      <c r="D92" s="452"/>
      <c r="E92" s="452"/>
      <c r="F92" s="452"/>
      <c r="G92" s="452"/>
      <c r="H92" s="452"/>
      <c r="I92" s="452"/>
      <c r="J92" s="452"/>
      <c r="K92" s="452"/>
      <c r="L92" s="452"/>
      <c r="M92" s="452"/>
      <c r="N92" s="452"/>
      <c r="O92" s="452"/>
      <c r="P92" s="452"/>
      <c r="Q92" s="452"/>
      <c r="R92" s="452"/>
      <c r="S92" s="452"/>
      <c r="T92" s="452"/>
      <c r="U92" s="452"/>
      <c r="V92" s="452"/>
      <c r="W92" s="452"/>
      <c r="X92" s="452"/>
      <c r="Y92" s="452"/>
      <c r="Z92" s="452"/>
      <c r="AA92" s="452"/>
      <c r="AB92" s="452"/>
      <c r="AC92" s="452"/>
      <c r="AD92" s="452"/>
      <c r="AE92" s="452"/>
      <c r="AF92" s="452"/>
      <c r="AG92" s="452"/>
      <c r="AH92" s="452"/>
    </row>
    <row r="93" spans="1:34" x14ac:dyDescent="0.3">
      <c r="A93" s="452"/>
      <c r="B93" s="452"/>
      <c r="C93" s="452"/>
      <c r="D93" s="452"/>
      <c r="E93" s="452"/>
      <c r="F93" s="452"/>
      <c r="G93" s="452"/>
      <c r="H93" s="452"/>
      <c r="I93" s="452"/>
      <c r="J93" s="452"/>
      <c r="K93" s="452"/>
      <c r="L93" s="452"/>
      <c r="M93" s="452"/>
      <c r="N93" s="452"/>
      <c r="O93" s="452"/>
      <c r="P93" s="452"/>
      <c r="Q93" s="452"/>
      <c r="R93" s="452"/>
      <c r="S93" s="452"/>
      <c r="T93" s="452"/>
      <c r="U93" s="452"/>
      <c r="V93" s="452"/>
      <c r="W93" s="452"/>
      <c r="X93" s="452"/>
      <c r="Y93" s="452"/>
      <c r="Z93" s="452"/>
      <c r="AA93" s="452"/>
      <c r="AB93" s="452"/>
      <c r="AC93" s="452"/>
      <c r="AD93" s="452"/>
      <c r="AE93" s="452"/>
      <c r="AF93" s="452"/>
      <c r="AG93" s="452"/>
      <c r="AH93" s="452"/>
    </row>
    <row r="94" spans="1:34" x14ac:dyDescent="0.3">
      <c r="A94" s="452"/>
      <c r="B94" s="452"/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  <c r="N94" s="452"/>
      <c r="O94" s="452"/>
      <c r="P94" s="452"/>
      <c r="Q94" s="452"/>
      <c r="R94" s="452"/>
      <c r="S94" s="452"/>
      <c r="T94" s="452"/>
      <c r="U94" s="452"/>
      <c r="V94" s="452"/>
      <c r="W94" s="452"/>
      <c r="X94" s="452"/>
      <c r="Y94" s="452"/>
      <c r="Z94" s="452"/>
      <c r="AA94" s="452"/>
      <c r="AB94" s="452"/>
      <c r="AC94" s="452"/>
      <c r="AD94" s="452"/>
      <c r="AE94" s="452"/>
      <c r="AF94" s="452"/>
      <c r="AG94" s="452"/>
      <c r="AH94" s="452"/>
    </row>
  </sheetData>
  <mergeCells count="12">
    <mergeCell ref="G70:K71"/>
    <mergeCell ref="A1:N1"/>
    <mergeCell ref="H4:I4"/>
    <mergeCell ref="O4:P4"/>
    <mergeCell ref="B24:C24"/>
    <mergeCell ref="A27:B27"/>
    <mergeCell ref="A28:B28"/>
    <mergeCell ref="A29:B29"/>
    <mergeCell ref="A30:B30"/>
    <mergeCell ref="A31:B31"/>
    <mergeCell ref="A39:E39"/>
    <mergeCell ref="A51:D5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B1:H34"/>
  <sheetViews>
    <sheetView showGridLines="0" workbookViewId="0">
      <selection activeCell="K22" sqref="K22"/>
    </sheetView>
  </sheetViews>
  <sheetFormatPr defaultRowHeight="14.4" x14ac:dyDescent="0.3"/>
  <cols>
    <col min="1" max="1" width="2.77734375" customWidth="1"/>
    <col min="2" max="2" width="30.21875" customWidth="1"/>
    <col min="3" max="3" width="17.44140625" customWidth="1"/>
    <col min="4" max="4" width="2.5546875" customWidth="1"/>
    <col min="5" max="5" width="16.5546875" customWidth="1"/>
    <col min="6" max="7" width="14" customWidth="1"/>
    <col min="8" max="8" width="20.77734375" customWidth="1"/>
  </cols>
  <sheetData>
    <row r="1" spans="2:8" ht="15.6" x14ac:dyDescent="0.3">
      <c r="B1" s="336" t="s">
        <v>419</v>
      </c>
    </row>
    <row r="2" spans="2:8" x14ac:dyDescent="0.3">
      <c r="H2" s="337"/>
    </row>
    <row r="3" spans="2:8" x14ac:dyDescent="0.3">
      <c r="C3" s="344" t="s">
        <v>420</v>
      </c>
      <c r="D3" s="345"/>
      <c r="E3" s="344" t="s">
        <v>421</v>
      </c>
      <c r="F3" s="344" t="s">
        <v>422</v>
      </c>
      <c r="G3" s="344" t="s">
        <v>423</v>
      </c>
      <c r="H3" s="339"/>
    </row>
    <row r="4" spans="2:8" x14ac:dyDescent="0.3">
      <c r="C4" s="344" t="s">
        <v>424</v>
      </c>
      <c r="D4" s="345"/>
      <c r="E4" s="346" t="s">
        <v>424</v>
      </c>
      <c r="F4" s="346" t="s">
        <v>424</v>
      </c>
      <c r="G4" s="344" t="s">
        <v>424</v>
      </c>
      <c r="H4" s="339"/>
    </row>
    <row r="5" spans="2:8" x14ac:dyDescent="0.3">
      <c r="B5" s="306" t="s">
        <v>425</v>
      </c>
      <c r="C5" s="347"/>
      <c r="D5" s="348"/>
      <c r="E5" s="349"/>
      <c r="F5" s="349"/>
      <c r="G5" s="347"/>
      <c r="H5" s="338"/>
    </row>
    <row r="6" spans="2:8" x14ac:dyDescent="0.3">
      <c r="B6" t="s">
        <v>426</v>
      </c>
      <c r="C6" s="350">
        <v>-5500000</v>
      </c>
      <c r="D6" s="351"/>
      <c r="E6" s="350">
        <v>0</v>
      </c>
      <c r="F6" s="350">
        <v>0</v>
      </c>
      <c r="G6" s="350">
        <v>-5500000</v>
      </c>
      <c r="H6" s="341"/>
    </row>
    <row r="7" spans="2:8" x14ac:dyDescent="0.3">
      <c r="B7" t="s">
        <v>427</v>
      </c>
      <c r="C7" s="350">
        <v>0</v>
      </c>
      <c r="D7" s="351"/>
      <c r="E7" s="350"/>
      <c r="F7" s="350"/>
      <c r="G7" s="350">
        <v>0</v>
      </c>
      <c r="H7" s="341"/>
    </row>
    <row r="8" spans="2:8" x14ac:dyDescent="0.3">
      <c r="B8" t="s">
        <v>428</v>
      </c>
      <c r="C8" s="350">
        <v>-23750</v>
      </c>
      <c r="D8" s="351"/>
      <c r="E8" s="350">
        <v>-1493129.4900000002</v>
      </c>
      <c r="F8" s="350">
        <v>0</v>
      </c>
      <c r="G8" s="350">
        <v>-1516879.4900000002</v>
      </c>
      <c r="H8" s="341"/>
    </row>
    <row r="9" spans="2:8" x14ac:dyDescent="0.3">
      <c r="C9" s="350"/>
      <c r="D9" s="351"/>
      <c r="E9" s="350"/>
      <c r="F9" s="350"/>
      <c r="G9" s="350">
        <v>0</v>
      </c>
      <c r="H9" s="341"/>
    </row>
    <row r="10" spans="2:8" ht="15" thickBot="1" x14ac:dyDescent="0.35">
      <c r="B10" s="306" t="s">
        <v>429</v>
      </c>
      <c r="C10" s="352">
        <v>-5523750</v>
      </c>
      <c r="D10" s="353"/>
      <c r="E10" s="352">
        <v>-1493129.4900000002</v>
      </c>
      <c r="F10" s="352">
        <v>0</v>
      </c>
      <c r="G10" s="352">
        <v>-7016879.4900000002</v>
      </c>
      <c r="H10" s="342"/>
    </row>
    <row r="11" spans="2:8" x14ac:dyDescent="0.3">
      <c r="C11" s="350"/>
      <c r="D11" s="351"/>
      <c r="E11" s="350"/>
      <c r="F11" s="350"/>
      <c r="G11" s="350"/>
      <c r="H11" s="341"/>
    </row>
    <row r="12" spans="2:8" x14ac:dyDescent="0.3">
      <c r="B12" s="306" t="s">
        <v>430</v>
      </c>
      <c r="C12" s="350"/>
      <c r="D12" s="351"/>
      <c r="E12" s="350"/>
      <c r="F12" s="350"/>
      <c r="G12" s="350"/>
      <c r="H12" s="341"/>
    </row>
    <row r="13" spans="2:8" x14ac:dyDescent="0.3">
      <c r="B13" t="s">
        <v>431</v>
      </c>
      <c r="C13" s="350">
        <v>-5925663.5599999996</v>
      </c>
      <c r="D13" s="351"/>
      <c r="E13" s="350">
        <v>0</v>
      </c>
      <c r="F13" s="350">
        <v>0</v>
      </c>
      <c r="G13" s="350">
        <v>-5925663.5599999996</v>
      </c>
      <c r="H13" s="341"/>
    </row>
    <row r="14" spans="2:8" hidden="1" x14ac:dyDescent="0.3">
      <c r="B14" t="s">
        <v>432</v>
      </c>
      <c r="C14" s="350">
        <v>-1975443.91</v>
      </c>
      <c r="D14" s="351"/>
      <c r="E14" s="350">
        <v>-261172.46</v>
      </c>
      <c r="F14" s="350">
        <v>0</v>
      </c>
      <c r="G14" s="350">
        <v>-2236616.37</v>
      </c>
      <c r="H14" s="341"/>
    </row>
    <row r="15" spans="2:8" hidden="1" x14ac:dyDescent="0.3">
      <c r="B15" t="s">
        <v>433</v>
      </c>
      <c r="C15" s="350">
        <v>-210752.68</v>
      </c>
      <c r="D15" s="351"/>
      <c r="E15" s="350">
        <v>0</v>
      </c>
      <c r="F15" s="350">
        <v>210753</v>
      </c>
      <c r="G15" s="350">
        <v>0.32000000000698492</v>
      </c>
      <c r="H15" s="341"/>
    </row>
    <row r="16" spans="2:8" hidden="1" x14ac:dyDescent="0.3">
      <c r="B16" t="s">
        <v>434</v>
      </c>
      <c r="C16" s="350">
        <v>-86577.91</v>
      </c>
      <c r="D16" s="351"/>
      <c r="E16" s="350">
        <v>0</v>
      </c>
      <c r="F16" s="350">
        <v>86578</v>
      </c>
      <c r="G16" s="350">
        <v>8.999999999650754E-2</v>
      </c>
      <c r="H16" s="341"/>
    </row>
    <row r="17" spans="2:8" x14ac:dyDescent="0.3">
      <c r="B17" t="s">
        <v>435</v>
      </c>
      <c r="C17" s="350">
        <v>-337794</v>
      </c>
      <c r="D17" s="351"/>
      <c r="E17" s="350">
        <v>0</v>
      </c>
      <c r="F17" s="350">
        <v>0</v>
      </c>
      <c r="G17" s="350">
        <v>-337794</v>
      </c>
      <c r="H17" s="341"/>
    </row>
    <row r="18" spans="2:8" hidden="1" x14ac:dyDescent="0.3">
      <c r="B18" t="s">
        <v>436</v>
      </c>
      <c r="C18" s="350">
        <v>-2115046.9100000011</v>
      </c>
      <c r="D18" s="351"/>
      <c r="E18" s="350">
        <v>0</v>
      </c>
      <c r="F18" s="350">
        <v>932412.37</v>
      </c>
      <c r="G18" s="350">
        <v>-1182634.540000001</v>
      </c>
      <c r="H18" s="341"/>
    </row>
    <row r="19" spans="2:8" x14ac:dyDescent="0.3">
      <c r="B19" t="s">
        <v>437</v>
      </c>
      <c r="C19" s="350">
        <v>-149000</v>
      </c>
      <c r="D19" s="351"/>
      <c r="E19" s="350">
        <v>0</v>
      </c>
      <c r="F19" s="350">
        <v>149000</v>
      </c>
      <c r="G19" s="350">
        <v>0</v>
      </c>
      <c r="H19" s="341"/>
    </row>
    <row r="20" spans="2:8" x14ac:dyDescent="0.3">
      <c r="B20" t="s">
        <v>438</v>
      </c>
      <c r="C20" s="350">
        <v>-4824277.6400000015</v>
      </c>
      <c r="D20" s="351"/>
      <c r="E20" s="350">
        <v>-220849</v>
      </c>
      <c r="F20" s="350">
        <v>4000000</v>
      </c>
      <c r="G20" s="350">
        <v>-1045126.6400000015</v>
      </c>
      <c r="H20" s="341"/>
    </row>
    <row r="21" spans="2:8" x14ac:dyDescent="0.3">
      <c r="B21" t="s">
        <v>439</v>
      </c>
      <c r="C21" s="350">
        <v>0</v>
      </c>
      <c r="D21" s="351"/>
      <c r="E21" s="350">
        <v>-3851429.32</v>
      </c>
      <c r="F21" s="350">
        <v>3851429.32</v>
      </c>
      <c r="G21" s="350">
        <v>0</v>
      </c>
      <c r="H21" s="341"/>
    </row>
    <row r="22" spans="2:8" x14ac:dyDescent="0.3">
      <c r="B22" s="309" t="s">
        <v>440</v>
      </c>
      <c r="C22" s="350">
        <v>0</v>
      </c>
      <c r="D22" s="351"/>
      <c r="E22" s="350">
        <v>-219000</v>
      </c>
      <c r="F22" s="350"/>
      <c r="G22" s="350">
        <v>-219000</v>
      </c>
      <c r="H22" s="341"/>
    </row>
    <row r="23" spans="2:8" hidden="1" x14ac:dyDescent="0.3">
      <c r="B23" s="337" t="s">
        <v>441</v>
      </c>
      <c r="C23" s="350">
        <v>0</v>
      </c>
      <c r="D23" s="351"/>
      <c r="E23" s="350">
        <v>-198488.08</v>
      </c>
      <c r="F23" s="350"/>
      <c r="G23" s="350">
        <v>-198488.08</v>
      </c>
      <c r="H23" s="341"/>
    </row>
    <row r="24" spans="2:8" hidden="1" x14ac:dyDescent="0.3">
      <c r="C24" s="350"/>
      <c r="D24" s="351"/>
      <c r="E24" s="350"/>
      <c r="F24" s="350"/>
      <c r="G24" s="350"/>
      <c r="H24" s="341"/>
    </row>
    <row r="25" spans="2:8" ht="15" thickBot="1" x14ac:dyDescent="0.35">
      <c r="B25" s="306" t="s">
        <v>442</v>
      </c>
      <c r="C25" s="352">
        <v>-15624556.609999999</v>
      </c>
      <c r="D25" s="353"/>
      <c r="E25" s="352">
        <v>-4750938.8599999994</v>
      </c>
      <c r="F25" s="352">
        <v>9230172.6899999995</v>
      </c>
      <c r="G25" s="352">
        <v>-11145322.780000003</v>
      </c>
      <c r="H25" s="341"/>
    </row>
    <row r="26" spans="2:8" hidden="1" x14ac:dyDescent="0.3">
      <c r="B26" t="s">
        <v>443</v>
      </c>
      <c r="C26" s="350">
        <v>0</v>
      </c>
      <c r="D26" s="351"/>
      <c r="E26" s="350">
        <v>0</v>
      </c>
      <c r="F26" s="350"/>
      <c r="G26" s="350">
        <v>0</v>
      </c>
      <c r="H26" s="341"/>
    </row>
    <row r="27" spans="2:8" x14ac:dyDescent="0.3">
      <c r="C27" s="350"/>
      <c r="D27" s="351"/>
      <c r="E27" s="350"/>
      <c r="F27" s="350"/>
      <c r="G27" s="350"/>
      <c r="H27" s="341"/>
    </row>
    <row r="28" spans="2:8" x14ac:dyDescent="0.3">
      <c r="C28" s="350"/>
      <c r="D28" s="351"/>
      <c r="E28" s="350"/>
      <c r="F28" s="350"/>
      <c r="G28" s="350"/>
      <c r="H28" s="341"/>
    </row>
    <row r="29" spans="2:8" ht="15" thickBot="1" x14ac:dyDescent="0.35">
      <c r="B29" s="306" t="s">
        <v>444</v>
      </c>
      <c r="C29" s="354">
        <v>-21148306.609999999</v>
      </c>
      <c r="D29" s="351"/>
      <c r="E29" s="354">
        <v>-6244068.3499999996</v>
      </c>
      <c r="F29" s="354">
        <v>9230172.6899999995</v>
      </c>
      <c r="G29" s="354">
        <v>-18162202.270000003</v>
      </c>
      <c r="H29" s="342"/>
    </row>
    <row r="30" spans="2:8" ht="15" thickTop="1" x14ac:dyDescent="0.3">
      <c r="C30" s="338"/>
      <c r="D30" s="341"/>
      <c r="E30" s="341"/>
      <c r="F30" s="341"/>
      <c r="G30" s="341"/>
      <c r="H30" s="341"/>
    </row>
    <row r="31" spans="2:8" x14ac:dyDescent="0.3">
      <c r="C31" s="338"/>
      <c r="D31" s="341"/>
      <c r="E31" s="341"/>
      <c r="F31" s="341"/>
      <c r="G31" s="341"/>
      <c r="H31" s="341"/>
    </row>
    <row r="32" spans="2:8" x14ac:dyDescent="0.3">
      <c r="C32" s="340"/>
      <c r="D32" s="342"/>
      <c r="E32" s="341"/>
      <c r="F32" s="342"/>
      <c r="G32" s="342"/>
      <c r="H32" s="342"/>
    </row>
    <row r="33" spans="3:8" x14ac:dyDescent="0.3">
      <c r="C33" s="338"/>
      <c r="D33" s="338"/>
      <c r="E33" s="338"/>
      <c r="F33" s="338"/>
      <c r="G33" s="338"/>
      <c r="H33" s="338"/>
    </row>
    <row r="34" spans="3:8" x14ac:dyDescent="0.3">
      <c r="G34" s="343"/>
    </row>
  </sheetData>
  <pageMargins left="0.23622047244094491" right="0.23622047244094491" top="0.74803149606299213" bottom="0.74803149606299213" header="0.31496062992125984" footer="0.31496062992125984"/>
  <pageSetup paperSize="9" scale="92" orientation="portrait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pageSetUpPr fitToPage="1"/>
  </sheetPr>
  <dimension ref="B1:AH480"/>
  <sheetViews>
    <sheetView showGridLines="0" zoomScale="90" zoomScaleNormal="90" workbookViewId="0">
      <pane xSplit="5" ySplit="11" topLeftCell="F13" activePane="bottomRight" state="frozen"/>
      <selection pane="topRight" activeCell="M27" sqref="M27"/>
      <selection pane="bottomLeft" activeCell="M27" sqref="M27"/>
      <selection pane="bottomRight" activeCell="G45" activeCellId="1" sqref="G24 G45"/>
    </sheetView>
  </sheetViews>
  <sheetFormatPr defaultColWidth="9.5546875" defaultRowHeight="13.2" x14ac:dyDescent="0.25"/>
  <cols>
    <col min="1" max="1" width="2.77734375" style="78" customWidth="1"/>
    <col min="2" max="2" width="13.21875" style="78" customWidth="1"/>
    <col min="3" max="3" width="10.21875" style="79" customWidth="1"/>
    <col min="4" max="4" width="48.21875" style="78" customWidth="1"/>
    <col min="5" max="5" width="12.77734375" style="78" customWidth="1"/>
    <col min="6" max="6" width="2.21875" style="78" customWidth="1"/>
    <col min="7" max="7" width="12.77734375" style="78" customWidth="1"/>
    <col min="8" max="8" width="2.21875" style="78" customWidth="1"/>
    <col min="9" max="9" width="13.21875" style="78" customWidth="1"/>
    <col min="10" max="10" width="1.5546875" style="78" customWidth="1"/>
    <col min="11" max="11" width="11.5546875" style="78" customWidth="1"/>
    <col min="12" max="12" width="2.44140625" style="78" customWidth="1"/>
    <col min="13" max="13" width="10.44140625" style="78" customWidth="1"/>
    <col min="14" max="14" width="2.5546875" style="78" customWidth="1"/>
    <col min="15" max="15" width="12.77734375" style="78" customWidth="1"/>
    <col min="16" max="16" width="13.21875" style="78" hidden="1" customWidth="1"/>
    <col min="17" max="17" width="3.5546875" style="78" hidden="1" customWidth="1"/>
    <col min="18" max="18" width="8.5546875" style="79" hidden="1" customWidth="1"/>
    <col min="19" max="19" width="11.77734375" style="78" hidden="1" customWidth="1"/>
    <col min="20" max="23" width="9.5546875" style="78" hidden="1" customWidth="1"/>
    <col min="24" max="29" width="9.5546875" style="78" customWidth="1"/>
    <col min="30" max="30" width="11.21875" style="78" customWidth="1"/>
    <col min="31" max="31" width="9.5546875" style="78" customWidth="1"/>
    <col min="32" max="33" width="9.5546875" style="78"/>
    <col min="34" max="34" width="17.77734375" style="78" bestFit="1" customWidth="1"/>
    <col min="35" max="16384" width="9.5546875" style="78"/>
  </cols>
  <sheetData>
    <row r="1" spans="2:30" ht="15.6" x14ac:dyDescent="0.3">
      <c r="B1" s="503" t="s">
        <v>445</v>
      </c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2:30" ht="15.6" x14ac:dyDescent="0.3">
      <c r="B2" s="503" t="s">
        <v>446</v>
      </c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2:30" ht="15.6" x14ac:dyDescent="0.3">
      <c r="B3" s="503" t="s">
        <v>447</v>
      </c>
      <c r="C3" s="503"/>
      <c r="D3" s="503"/>
      <c r="E3" s="503"/>
      <c r="F3" s="503"/>
      <c r="G3" s="503"/>
      <c r="H3" s="503"/>
      <c r="I3" s="503"/>
      <c r="J3" s="503"/>
      <c r="K3" s="503"/>
      <c r="L3" s="503"/>
      <c r="M3" s="503"/>
      <c r="N3" s="503"/>
      <c r="O3" s="50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2:30" ht="15.6" x14ac:dyDescent="0.3">
      <c r="C4" s="33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335"/>
      <c r="P4" s="335"/>
    </row>
    <row r="5" spans="2:30" x14ac:dyDescent="0.25">
      <c r="B5" s="356"/>
      <c r="C5" s="356"/>
      <c r="D5" s="356"/>
      <c r="E5" s="356" t="s">
        <v>448</v>
      </c>
      <c r="F5" s="356"/>
      <c r="G5" s="356" t="s">
        <v>449</v>
      </c>
      <c r="H5" s="356"/>
      <c r="I5" s="356" t="s">
        <v>450</v>
      </c>
      <c r="J5" s="356"/>
      <c r="K5" s="356" t="s">
        <v>451</v>
      </c>
      <c r="L5" s="356"/>
      <c r="M5" s="356" t="s">
        <v>452</v>
      </c>
      <c r="N5" s="356"/>
      <c r="O5" s="356" t="s">
        <v>453</v>
      </c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</row>
    <row r="6" spans="2:30" s="79" customFormat="1" x14ac:dyDescent="0.25">
      <c r="B6" s="356"/>
      <c r="C6" s="356"/>
      <c r="D6" s="356"/>
      <c r="E6" s="379"/>
      <c r="F6" s="356"/>
      <c r="G6" s="379"/>
      <c r="H6" s="356"/>
      <c r="I6" s="379"/>
      <c r="J6" s="356"/>
      <c r="K6" s="379"/>
      <c r="L6" s="356"/>
      <c r="M6" s="379"/>
      <c r="N6" s="356"/>
      <c r="O6" s="379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6"/>
      <c r="AC6" s="356"/>
    </row>
    <row r="7" spans="2:30" s="79" customFormat="1" x14ac:dyDescent="0.25">
      <c r="B7" s="356"/>
      <c r="C7" s="363"/>
      <c r="D7" s="363"/>
      <c r="E7" s="378" t="s">
        <v>454</v>
      </c>
      <c r="F7" s="363"/>
      <c r="G7" s="378" t="s">
        <v>455</v>
      </c>
      <c r="H7" s="363"/>
      <c r="I7" s="378" t="s">
        <v>456</v>
      </c>
      <c r="J7" s="363"/>
      <c r="K7" s="378" t="s">
        <v>457</v>
      </c>
      <c r="L7" s="363"/>
      <c r="M7" s="378" t="s">
        <v>458</v>
      </c>
      <c r="N7" s="363"/>
      <c r="O7" s="378" t="s">
        <v>459</v>
      </c>
      <c r="P7" s="363"/>
      <c r="Q7" s="363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</row>
    <row r="8" spans="2:30" s="79" customFormat="1" x14ac:dyDescent="0.25">
      <c r="B8" s="356"/>
      <c r="C8" s="363"/>
      <c r="D8" s="363"/>
      <c r="E8" s="378" t="s">
        <v>460</v>
      </c>
      <c r="F8" s="378"/>
      <c r="G8" s="378" t="s">
        <v>461</v>
      </c>
      <c r="H8" s="363"/>
      <c r="I8" s="378" t="s">
        <v>461</v>
      </c>
      <c r="J8" s="363"/>
      <c r="K8" s="378" t="s">
        <v>461</v>
      </c>
      <c r="L8" s="363"/>
      <c r="M8" s="378" t="s">
        <v>461</v>
      </c>
      <c r="N8" s="363"/>
      <c r="O8" s="378" t="s">
        <v>461</v>
      </c>
      <c r="P8" s="363"/>
      <c r="Q8" s="361" t="s">
        <v>462</v>
      </c>
      <c r="R8" s="3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</row>
    <row r="9" spans="2:30" s="79" customFormat="1" x14ac:dyDescent="0.25">
      <c r="B9" s="356"/>
      <c r="C9" s="363"/>
      <c r="D9" s="363"/>
      <c r="E9" s="377" t="s">
        <v>312</v>
      </c>
      <c r="F9" s="363"/>
      <c r="G9" s="377" t="s">
        <v>312</v>
      </c>
      <c r="H9" s="363"/>
      <c r="I9" s="377" t="s">
        <v>312</v>
      </c>
      <c r="J9" s="363"/>
      <c r="K9" s="377" t="s">
        <v>312</v>
      </c>
      <c r="L9" s="363"/>
      <c r="M9" s="377" t="s">
        <v>312</v>
      </c>
      <c r="N9" s="363"/>
      <c r="O9" s="377" t="s">
        <v>312</v>
      </c>
      <c r="P9" s="363"/>
      <c r="Q9" s="363"/>
      <c r="R9" s="356"/>
      <c r="S9" s="356"/>
      <c r="T9" s="356"/>
      <c r="U9" s="356"/>
      <c r="V9" s="356"/>
      <c r="W9" s="356"/>
      <c r="X9" s="356"/>
      <c r="Y9" s="356"/>
      <c r="Z9" s="356"/>
      <c r="AA9" s="356"/>
      <c r="AB9" s="356"/>
      <c r="AC9" s="356"/>
    </row>
    <row r="10" spans="2:30" s="79" customFormat="1" ht="14.4" x14ac:dyDescent="0.3">
      <c r="B10"/>
      <c r="C10"/>
      <c r="D10"/>
      <c r="E10" s="376"/>
      <c r="F10"/>
      <c r="G10" s="376"/>
      <c r="H10"/>
      <c r="I10" s="376"/>
      <c r="J10"/>
      <c r="K10" s="376"/>
      <c r="L10"/>
      <c r="M10" s="376"/>
      <c r="N10"/>
      <c r="O10" s="376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2:30" ht="14.4" x14ac:dyDescent="0.3">
      <c r="B11" s="356">
        <v>1</v>
      </c>
      <c r="C11" s="355" t="s">
        <v>463</v>
      </c>
      <c r="D11"/>
      <c r="E11" s="384"/>
      <c r="F11" s="384"/>
      <c r="G11" s="384">
        <v>8868.8950000000004</v>
      </c>
      <c r="H11" s="384"/>
      <c r="I11" s="384">
        <v>4468.1750000000002</v>
      </c>
      <c r="J11" s="384"/>
      <c r="K11" s="384">
        <v>4626.2060000000001</v>
      </c>
      <c r="L11" s="384"/>
      <c r="M11" s="384">
        <v>4788.9769999999999</v>
      </c>
      <c r="N11" s="384"/>
      <c r="O11" s="384">
        <v>4956.6270000000004</v>
      </c>
      <c r="P11" s="358"/>
      <c r="Q11" s="357">
        <v>1</v>
      </c>
      <c r="R11"/>
      <c r="S11" s="358"/>
      <c r="T11" s="358"/>
      <c r="U11" s="358"/>
      <c r="V11" s="358"/>
      <c r="W11" s="358"/>
      <c r="X11" s="358"/>
      <c r="Y11" s="358"/>
      <c r="Z11" s="358"/>
      <c r="AA11" s="358"/>
      <c r="AB11" s="358"/>
      <c r="AC11" s="358"/>
    </row>
    <row r="12" spans="2:30" ht="14.4" x14ac:dyDescent="0.3">
      <c r="B12" s="356">
        <v>2</v>
      </c>
      <c r="C12" s="355" t="s">
        <v>464</v>
      </c>
      <c r="D12"/>
      <c r="E12" s="384"/>
      <c r="F12" s="384"/>
      <c r="G12" s="384">
        <v>1251.6543717203281</v>
      </c>
      <c r="H12" s="384"/>
      <c r="I12" s="384">
        <v>1209.952</v>
      </c>
      <c r="J12" s="384"/>
      <c r="K12" s="384">
        <v>1261.797</v>
      </c>
      <c r="L12" s="384"/>
      <c r="M12" s="384">
        <v>1328.8579999999999</v>
      </c>
      <c r="N12" s="384"/>
      <c r="O12" s="384">
        <v>1395.366</v>
      </c>
      <c r="P12" s="358"/>
      <c r="Q12" s="357">
        <v>2</v>
      </c>
      <c r="R12"/>
      <c r="S12"/>
      <c r="T12"/>
      <c r="U12"/>
      <c r="V12"/>
      <c r="W12"/>
      <c r="X12"/>
      <c r="Y12"/>
      <c r="Z12"/>
      <c r="AA12"/>
      <c r="AB12"/>
      <c r="AC12"/>
      <c r="AD12" s="81"/>
    </row>
    <row r="13" spans="2:30" ht="14.4" x14ac:dyDescent="0.3">
      <c r="B13" s="356">
        <v>3</v>
      </c>
      <c r="C13" s="355" t="s">
        <v>465</v>
      </c>
      <c r="D13"/>
      <c r="E13" s="384"/>
      <c r="F13" s="384"/>
      <c r="G13" s="384">
        <v>0</v>
      </c>
      <c r="H13" s="384"/>
      <c r="I13" s="384">
        <v>0</v>
      </c>
      <c r="J13" s="384"/>
      <c r="K13" s="384">
        <v>0</v>
      </c>
      <c r="L13" s="384"/>
      <c r="M13" s="384">
        <v>0</v>
      </c>
      <c r="N13" s="384"/>
      <c r="O13" s="384">
        <v>0</v>
      </c>
      <c r="P13" s="358"/>
      <c r="Q13" s="357">
        <v>8</v>
      </c>
      <c r="R13"/>
      <c r="S13"/>
      <c r="T13"/>
      <c r="U13"/>
      <c r="V13"/>
      <c r="W13"/>
      <c r="X13"/>
      <c r="Y13"/>
      <c r="Z13"/>
      <c r="AA13"/>
      <c r="AB13"/>
      <c r="AC13"/>
    </row>
    <row r="14" spans="2:30" ht="14.4" x14ac:dyDescent="0.3">
      <c r="B14" s="356">
        <v>4</v>
      </c>
      <c r="C14" s="355" t="s">
        <v>466</v>
      </c>
      <c r="D14"/>
      <c r="E14" s="384"/>
      <c r="F14" s="384"/>
      <c r="G14" s="384">
        <v>1668.509</v>
      </c>
      <c r="H14" s="384"/>
      <c r="I14" s="384">
        <v>2094</v>
      </c>
      <c r="J14" s="384"/>
      <c r="K14" s="384">
        <v>2800</v>
      </c>
      <c r="L14" s="384"/>
      <c r="M14" s="384">
        <v>2702.1309999999999</v>
      </c>
      <c r="N14" s="384"/>
      <c r="O14" s="384">
        <v>2800</v>
      </c>
      <c r="P14" s="358"/>
      <c r="Q14" s="357">
        <v>3</v>
      </c>
      <c r="R14"/>
      <c r="S14"/>
      <c r="T14"/>
      <c r="U14"/>
      <c r="V14"/>
      <c r="W14"/>
      <c r="X14"/>
      <c r="Y14"/>
      <c r="Z14"/>
      <c r="AA14"/>
      <c r="AB14"/>
      <c r="AC14"/>
    </row>
    <row r="15" spans="2:30" ht="14.4" x14ac:dyDescent="0.3">
      <c r="B15" s="356">
        <v>5</v>
      </c>
      <c r="C15" s="355" t="s">
        <v>467</v>
      </c>
      <c r="D15"/>
      <c r="E15" s="384"/>
      <c r="F15" s="384"/>
      <c r="G15" s="384">
        <v>-396.53300000000002</v>
      </c>
      <c r="H15" s="384"/>
      <c r="I15" s="384">
        <v>0</v>
      </c>
      <c r="J15" s="384"/>
      <c r="K15" s="384">
        <v>0</v>
      </c>
      <c r="L15" s="384"/>
      <c r="M15" s="384">
        <v>0</v>
      </c>
      <c r="N15" s="384"/>
      <c r="O15" s="384">
        <v>0</v>
      </c>
      <c r="P15" s="358"/>
      <c r="Q15" s="357">
        <v>7</v>
      </c>
      <c r="R15"/>
      <c r="S15" s="365"/>
      <c r="T15"/>
      <c r="U15"/>
      <c r="V15"/>
      <c r="W15"/>
      <c r="X15"/>
      <c r="Y15"/>
      <c r="Z15"/>
      <c r="AA15"/>
      <c r="AB15"/>
      <c r="AC15"/>
    </row>
    <row r="16" spans="2:30" ht="14.4" x14ac:dyDescent="0.3">
      <c r="B16" s="356">
        <v>6</v>
      </c>
      <c r="C16" s="355" t="s">
        <v>468</v>
      </c>
      <c r="D16"/>
      <c r="E16" s="384"/>
      <c r="F16" s="384"/>
      <c r="G16" s="384">
        <v>614.71100000000001</v>
      </c>
      <c r="H16" s="384"/>
      <c r="I16" s="384">
        <v>660.66600000000005</v>
      </c>
      <c r="J16" s="384"/>
      <c r="K16" s="384">
        <v>175.30699999999999</v>
      </c>
      <c r="L16" s="384"/>
      <c r="M16" s="384">
        <v>15.132999999999999</v>
      </c>
      <c r="N16" s="384"/>
      <c r="O16" s="384">
        <v>-117.86799999999999</v>
      </c>
      <c r="P16" s="358"/>
      <c r="Q16" s="357"/>
      <c r="R16"/>
      <c r="S16" s="365"/>
      <c r="T16"/>
      <c r="U16"/>
      <c r="V16"/>
      <c r="W16"/>
      <c r="X16"/>
      <c r="Y16"/>
      <c r="Z16"/>
      <c r="AA16"/>
      <c r="AB16"/>
      <c r="AC16"/>
    </row>
    <row r="17" spans="2:31" ht="14.4" x14ac:dyDescent="0.3">
      <c r="B17"/>
      <c r="C17"/>
      <c r="D17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58"/>
      <c r="Q17" s="35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2:31" ht="14.4" x14ac:dyDescent="0.3">
      <c r="B18" s="356">
        <v>7</v>
      </c>
      <c r="C18" s="355" t="s">
        <v>469</v>
      </c>
      <c r="D18"/>
      <c r="E18" s="384"/>
      <c r="F18" s="384"/>
      <c r="G18" s="384">
        <v>12007.236371720328</v>
      </c>
      <c r="H18" s="384"/>
      <c r="I18" s="384">
        <v>8432.7929999999997</v>
      </c>
      <c r="J18" s="384"/>
      <c r="K18" s="384">
        <v>8863.3100000000013</v>
      </c>
      <c r="L18" s="384"/>
      <c r="M18" s="384">
        <v>8835.0990000000002</v>
      </c>
      <c r="N18" s="384"/>
      <c r="O18" s="384">
        <v>9034.125</v>
      </c>
      <c r="P18" s="358"/>
      <c r="Q18" s="357"/>
      <c r="R18"/>
      <c r="S18"/>
      <c r="T18"/>
      <c r="U18"/>
      <c r="V18"/>
      <c r="W18"/>
      <c r="X18"/>
      <c r="Y18"/>
      <c r="Z18"/>
      <c r="AA18"/>
      <c r="AB18"/>
      <c r="AC18"/>
      <c r="AD18" s="358"/>
    </row>
    <row r="19" spans="2:31" ht="14.4" x14ac:dyDescent="0.3">
      <c r="B19"/>
      <c r="C19"/>
      <c r="D19"/>
      <c r="E19" s="384"/>
      <c r="F19" s="384"/>
      <c r="G19" s="384"/>
      <c r="H19" s="384"/>
      <c r="I19" s="384"/>
      <c r="J19" s="384"/>
      <c r="K19" s="384"/>
      <c r="L19" s="384"/>
      <c r="M19" s="384"/>
      <c r="N19" s="384"/>
      <c r="O19" s="384"/>
      <c r="P19" s="358"/>
      <c r="Q19" s="357"/>
      <c r="R19"/>
      <c r="S19"/>
      <c r="T19"/>
      <c r="U19"/>
      <c r="V19"/>
      <c r="W19"/>
      <c r="X19"/>
      <c r="Y19"/>
      <c r="Z19"/>
      <c r="AA19"/>
      <c r="AB19"/>
      <c r="AC19"/>
      <c r="AD19"/>
      <c r="AE19" s="81"/>
    </row>
    <row r="20" spans="2:31" ht="14.4" x14ac:dyDescent="0.3">
      <c r="B20" s="356">
        <v>8</v>
      </c>
      <c r="C20" s="355" t="s">
        <v>470</v>
      </c>
      <c r="D20"/>
      <c r="E20" s="384"/>
      <c r="F20" s="384"/>
      <c r="G20" s="384">
        <v>12007.236371720328</v>
      </c>
      <c r="H20" s="384"/>
      <c r="I20" s="384">
        <v>8432.7929999999997</v>
      </c>
      <c r="J20" s="384"/>
      <c r="K20" s="384">
        <v>8863.3100000000013</v>
      </c>
      <c r="L20" s="384"/>
      <c r="M20" s="384">
        <v>8835.0990000000002</v>
      </c>
      <c r="N20" s="384"/>
      <c r="O20" s="384">
        <v>9034.125</v>
      </c>
      <c r="P20" s="358"/>
      <c r="Q20" s="361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2:31" ht="14.4" x14ac:dyDescent="0.3">
      <c r="B21"/>
      <c r="C21" s="360"/>
      <c r="D21"/>
      <c r="E21" s="384"/>
      <c r="F21" s="384"/>
      <c r="G21" s="384"/>
      <c r="H21" s="384"/>
      <c r="I21" s="384"/>
      <c r="J21" s="384"/>
      <c r="K21" s="384"/>
      <c r="L21" s="384"/>
      <c r="M21" s="384"/>
      <c r="N21" s="384"/>
      <c r="O21" s="384"/>
      <c r="P21" s="358"/>
      <c r="Q21" s="357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2:31" ht="14.4" x14ac:dyDescent="0.3">
      <c r="B22" s="356">
        <v>9</v>
      </c>
      <c r="C22" s="355" t="s">
        <v>471</v>
      </c>
      <c r="D22"/>
      <c r="E22" s="384"/>
      <c r="F22" s="384"/>
      <c r="G22" s="384">
        <v>174907.65699999998</v>
      </c>
      <c r="H22" s="384"/>
      <c r="I22" s="384">
        <v>186914.8933717203</v>
      </c>
      <c r="J22" s="384"/>
      <c r="K22" s="384">
        <v>195347.68637172031</v>
      </c>
      <c r="L22" s="384"/>
      <c r="M22" s="384">
        <v>204210.99637172031</v>
      </c>
      <c r="N22" s="384"/>
      <c r="O22" s="384">
        <v>213046.09537172029</v>
      </c>
      <c r="P22" s="358"/>
      <c r="Q22" s="357"/>
      <c r="R22"/>
      <c r="S22" s="365"/>
      <c r="T22"/>
      <c r="U22"/>
      <c r="V22"/>
      <c r="W22"/>
      <c r="X22"/>
      <c r="Y22"/>
      <c r="Z22"/>
      <c r="AA22"/>
      <c r="AB22"/>
      <c r="AC22"/>
      <c r="AD22"/>
    </row>
    <row r="23" spans="2:31" ht="14.4" x14ac:dyDescent="0.3">
      <c r="B23"/>
      <c r="C23"/>
      <c r="D23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58"/>
      <c r="Q23" s="357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2:31" ht="14.4" x14ac:dyDescent="0.3">
      <c r="B24" s="356">
        <v>10</v>
      </c>
      <c r="C24" s="355" t="s">
        <v>472</v>
      </c>
      <c r="D24"/>
      <c r="E24" s="384">
        <v>174907.65699999998</v>
      </c>
      <c r="F24" s="384"/>
      <c r="G24" s="422">
        <v>186914.8933717203</v>
      </c>
      <c r="H24" s="384"/>
      <c r="I24" s="384">
        <v>195347.68637172031</v>
      </c>
      <c r="J24" s="384"/>
      <c r="K24" s="384">
        <v>204210.99637172031</v>
      </c>
      <c r="L24" s="384"/>
      <c r="M24" s="384">
        <v>213046.09537172029</v>
      </c>
      <c r="N24" s="384"/>
      <c r="O24" s="384">
        <v>222080.22037172029</v>
      </c>
      <c r="P24" s="358"/>
      <c r="Q24" s="357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2:31" ht="14.4" x14ac:dyDescent="0.3">
      <c r="B25"/>
      <c r="C25"/>
      <c r="D25"/>
      <c r="E25" s="385"/>
      <c r="F25" s="358"/>
      <c r="G25" s="385"/>
      <c r="H25" s="358"/>
      <c r="I25" s="385"/>
      <c r="J25" s="358"/>
      <c r="K25" s="385"/>
      <c r="L25" s="358"/>
      <c r="M25" s="385"/>
      <c r="N25" s="358"/>
      <c r="O25" s="385"/>
      <c r="P25" s="358"/>
      <c r="Q25" s="357"/>
      <c r="R25" s="365"/>
      <c r="S25"/>
      <c r="T25"/>
      <c r="U25"/>
      <c r="V25"/>
      <c r="W25" s="365"/>
      <c r="X25"/>
      <c r="Y25"/>
      <c r="Z25"/>
      <c r="AA25"/>
      <c r="AB25"/>
      <c r="AC25"/>
      <c r="AD25"/>
    </row>
    <row r="26" spans="2:31" ht="14.4" x14ac:dyDescent="0.3">
      <c r="B26" s="356">
        <v>11</v>
      </c>
      <c r="C26" s="355" t="s">
        <v>473</v>
      </c>
      <c r="D26"/>
      <c r="E26" s="380">
        <v>6.0199999999999997E-2</v>
      </c>
      <c r="F26" s="358"/>
      <c r="G26" s="381">
        <v>6.8649003580902854E-2</v>
      </c>
      <c r="H26" s="358"/>
      <c r="I26" s="380">
        <v>4.5115682586243086E-2</v>
      </c>
      <c r="J26" s="358"/>
      <c r="K26" s="380">
        <v>4.537197324740419E-2</v>
      </c>
      <c r="L26" s="382"/>
      <c r="M26" s="380">
        <v>4.3264560464303652E-2</v>
      </c>
      <c r="N26" s="382"/>
      <c r="O26" s="380">
        <v>4.2404555616179521E-2</v>
      </c>
      <c r="P26" s="358"/>
      <c r="Q26" s="357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2:31" ht="14.4" x14ac:dyDescent="0.3">
      <c r="B27"/>
      <c r="C27"/>
      <c r="D27"/>
      <c r="E27" s="386"/>
      <c r="F27" s="358"/>
      <c r="G27" s="386"/>
      <c r="H27" s="358"/>
      <c r="I27" s="386"/>
      <c r="J27" s="358"/>
      <c r="K27" s="386"/>
      <c r="L27" s="358"/>
      <c r="M27" s="386"/>
      <c r="N27" s="358"/>
      <c r="O27" s="386"/>
      <c r="P27" s="358"/>
      <c r="Q27" s="35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2:31" ht="14.4" x14ac:dyDescent="0.3">
      <c r="B28" s="356">
        <v>12</v>
      </c>
      <c r="C28" s="355" t="s">
        <v>474</v>
      </c>
      <c r="D28"/>
      <c r="E28" s="385"/>
      <c r="F28" s="358"/>
      <c r="G28" s="385"/>
      <c r="H28" s="358"/>
      <c r="I28" s="385"/>
      <c r="J28" s="358"/>
      <c r="K28" s="385"/>
      <c r="L28" s="358"/>
      <c r="M28" s="385"/>
      <c r="N28" s="358"/>
      <c r="O28" s="385"/>
      <c r="P28" s="358"/>
      <c r="Q28" s="357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2:31" ht="14.4" x14ac:dyDescent="0.3">
      <c r="B29"/>
      <c r="C29"/>
      <c r="D29"/>
      <c r="E29" s="385"/>
      <c r="F29" s="358"/>
      <c r="G29" s="385"/>
      <c r="H29" s="358"/>
      <c r="I29" s="385"/>
      <c r="J29" s="358"/>
      <c r="K29" s="385"/>
      <c r="L29" s="358"/>
      <c r="M29" s="385"/>
      <c r="N29" s="358"/>
      <c r="O29" s="385"/>
      <c r="P29" s="358"/>
      <c r="Q29" s="383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2:31" ht="14.4" x14ac:dyDescent="0.3">
      <c r="B30" s="356">
        <v>13</v>
      </c>
      <c r="C30" s="374" t="s">
        <v>475</v>
      </c>
      <c r="D30"/>
      <c r="E30" s="385"/>
      <c r="F30"/>
      <c r="G30" s="385"/>
      <c r="H30" s="358"/>
      <c r="I30" s="387"/>
      <c r="J30" s="358"/>
      <c r="K30" s="387"/>
      <c r="L30" s="358"/>
      <c r="M30" s="387"/>
      <c r="N30" s="358"/>
      <c r="O30" s="387"/>
      <c r="P30" s="358"/>
      <c r="Q30" s="357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2:31" ht="14.4" x14ac:dyDescent="0.3">
      <c r="B31" s="356">
        <v>14</v>
      </c>
      <c r="C31" s="374" t="s">
        <v>476</v>
      </c>
      <c r="D31"/>
      <c r="E31" s="384">
        <v>-67671.717000000004</v>
      </c>
      <c r="F31" s="384"/>
      <c r="G31" s="384">
        <v>-71033.231</v>
      </c>
      <c r="H31" s="384"/>
      <c r="I31" s="384">
        <v>-71033.231</v>
      </c>
      <c r="J31" s="384"/>
      <c r="K31" s="384">
        <v>-71033.231</v>
      </c>
      <c r="L31" s="384"/>
      <c r="M31" s="384">
        <v>-71033.231</v>
      </c>
      <c r="N31" s="384"/>
      <c r="O31" s="384">
        <v>-71033.231</v>
      </c>
      <c r="P31" s="358"/>
      <c r="Q31" s="357">
        <v>20</v>
      </c>
      <c r="R31"/>
      <c r="S31" s="358"/>
      <c r="T31"/>
      <c r="U31" s="358"/>
      <c r="V31"/>
      <c r="W31" s="358"/>
      <c r="X31"/>
      <c r="Y31" s="358"/>
      <c r="Z31"/>
      <c r="AA31" s="358"/>
      <c r="AB31"/>
      <c r="AC31" s="358"/>
      <c r="AD31"/>
    </row>
    <row r="32" spans="2:31" ht="14.4" x14ac:dyDescent="0.3">
      <c r="B32" s="356">
        <v>15</v>
      </c>
      <c r="C32" s="374" t="s">
        <v>144</v>
      </c>
      <c r="D32"/>
      <c r="E32" s="384">
        <v>-25983.21</v>
      </c>
      <c r="F32" s="384"/>
      <c r="G32" s="384">
        <v>-26102.008000000002</v>
      </c>
      <c r="H32" s="384"/>
      <c r="I32" s="384">
        <v>-26102.008000000002</v>
      </c>
      <c r="J32" s="384"/>
      <c r="K32" s="384">
        <v>-26102.008000000002</v>
      </c>
      <c r="L32" s="384"/>
      <c r="M32" s="384">
        <v>-26102.008000000002</v>
      </c>
      <c r="N32" s="384"/>
      <c r="O32" s="384">
        <v>-26102.008000000002</v>
      </c>
      <c r="P32" s="358"/>
      <c r="Q32" s="357">
        <v>21</v>
      </c>
      <c r="R32"/>
      <c r="S32" s="358"/>
      <c r="T32" s="365"/>
      <c r="U32" s="358"/>
      <c r="V32"/>
      <c r="W32" s="358"/>
      <c r="X32"/>
      <c r="Y32" s="358"/>
      <c r="Z32"/>
      <c r="AA32" s="358"/>
      <c r="AB32"/>
      <c r="AC32" s="358"/>
      <c r="AD32"/>
    </row>
    <row r="33" spans="2:34" ht="14.4" x14ac:dyDescent="0.3">
      <c r="B33" s="356">
        <v>16</v>
      </c>
      <c r="C33" s="374" t="s">
        <v>477</v>
      </c>
      <c r="D33"/>
      <c r="E33" s="384">
        <v>-212.77799999999999</v>
      </c>
      <c r="F33" s="384"/>
      <c r="G33" s="384">
        <v>-212.77799999999999</v>
      </c>
      <c r="H33" s="384"/>
      <c r="I33" s="384">
        <v>-212.77799999999999</v>
      </c>
      <c r="J33" s="384"/>
      <c r="K33" s="384">
        <v>-212.77799999999999</v>
      </c>
      <c r="L33" s="384"/>
      <c r="M33" s="384">
        <v>-212.77799999999999</v>
      </c>
      <c r="N33" s="384"/>
      <c r="O33" s="384">
        <v>-212.77799999999999</v>
      </c>
      <c r="P33" s="358"/>
      <c r="Q33" s="357">
        <v>22</v>
      </c>
      <c r="R33"/>
      <c r="S33" s="358"/>
      <c r="T33"/>
      <c r="U33" s="358"/>
      <c r="V33"/>
      <c r="W33" s="358"/>
      <c r="X33"/>
      <c r="Y33" s="358"/>
      <c r="Z33"/>
      <c r="AA33" s="358"/>
      <c r="AB33"/>
      <c r="AC33" s="358"/>
      <c r="AD33"/>
      <c r="AE33"/>
      <c r="AF33"/>
      <c r="AG33"/>
    </row>
    <row r="34" spans="2:34" ht="14.4" x14ac:dyDescent="0.3">
      <c r="B34"/>
      <c r="C34" s="374"/>
      <c r="D34"/>
      <c r="E34" s="384"/>
      <c r="F34" s="384"/>
      <c r="G34" s="388"/>
      <c r="H34" s="388"/>
      <c r="I34" s="388"/>
      <c r="J34" s="384"/>
      <c r="K34" s="384"/>
      <c r="L34" s="384"/>
      <c r="M34" s="384"/>
      <c r="N34" s="384"/>
      <c r="O34" s="384"/>
      <c r="P34" s="358"/>
      <c r="Q34" s="357"/>
      <c r="R34"/>
      <c r="S34" s="358"/>
      <c r="T34" s="382"/>
      <c r="U34" s="358"/>
      <c r="V34"/>
      <c r="W34" s="358"/>
      <c r="X34"/>
      <c r="Y34" s="358"/>
      <c r="Z34"/>
      <c r="AA34" s="358"/>
      <c r="AB34"/>
      <c r="AC34" s="358"/>
      <c r="AD34"/>
      <c r="AE34"/>
      <c r="AF34"/>
      <c r="AG34"/>
    </row>
    <row r="35" spans="2:34" ht="14.4" x14ac:dyDescent="0.3">
      <c r="B35" s="356">
        <v>17</v>
      </c>
      <c r="C35" s="374" t="s">
        <v>478</v>
      </c>
      <c r="D35"/>
      <c r="E35" s="384">
        <v>-93867.705000000002</v>
      </c>
      <c r="F35" s="384"/>
      <c r="G35" s="384">
        <v>-97348.017000000007</v>
      </c>
      <c r="H35" s="384"/>
      <c r="I35" s="384">
        <v>-97348.017000000007</v>
      </c>
      <c r="J35" s="384"/>
      <c r="K35" s="384">
        <v>-97348.017000000007</v>
      </c>
      <c r="L35" s="384"/>
      <c r="M35" s="384">
        <v>-97348.017000000007</v>
      </c>
      <c r="N35" s="384"/>
      <c r="O35" s="384">
        <v>-97348.017000000007</v>
      </c>
      <c r="P35" s="358"/>
      <c r="Q35" s="357"/>
      <c r="R35"/>
      <c r="S35" s="389"/>
      <c r="T35"/>
      <c r="U35" s="358"/>
      <c r="V35"/>
      <c r="W35" s="358"/>
      <c r="X35"/>
      <c r="Y35" s="358"/>
      <c r="Z35"/>
      <c r="AA35" s="358"/>
      <c r="AB35"/>
      <c r="AC35" s="358"/>
      <c r="AD35"/>
      <c r="AE35"/>
      <c r="AF35" s="358"/>
      <c r="AG35" s="375"/>
    </row>
    <row r="36" spans="2:34" ht="14.4" x14ac:dyDescent="0.3">
      <c r="B36"/>
      <c r="C36" s="374"/>
      <c r="D36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4"/>
      <c r="P36" s="358"/>
      <c r="Q36" s="357"/>
      <c r="R36"/>
      <c r="S36" s="358"/>
      <c r="T36"/>
      <c r="U36" s="358"/>
      <c r="V36"/>
      <c r="W36" s="358"/>
      <c r="X36"/>
      <c r="Y36" s="358"/>
      <c r="Z36"/>
      <c r="AA36" s="358"/>
      <c r="AB36"/>
      <c r="AC36" s="358"/>
      <c r="AD36"/>
      <c r="AE36"/>
      <c r="AF36"/>
      <c r="AG36"/>
      <c r="AH36" s="84"/>
    </row>
    <row r="37" spans="2:34" ht="14.4" x14ac:dyDescent="0.3">
      <c r="B37" s="356">
        <v>18</v>
      </c>
      <c r="C37" s="374" t="s">
        <v>151</v>
      </c>
      <c r="D37"/>
      <c r="E37" s="384">
        <v>-79159.572711200002</v>
      </c>
      <c r="F37" s="384"/>
      <c r="G37" s="384">
        <v>-86492.506929999989</v>
      </c>
      <c r="H37" s="384"/>
      <c r="I37" s="384">
        <v>-93065.751929999999</v>
      </c>
      <c r="J37" s="384"/>
      <c r="K37" s="384">
        <v>-100138.55093</v>
      </c>
      <c r="L37" s="384"/>
      <c r="M37" s="384">
        <v>-107748.86592999999</v>
      </c>
      <c r="N37" s="384"/>
      <c r="O37" s="384">
        <v>-115937.54792999999</v>
      </c>
      <c r="P37" s="358"/>
      <c r="Q37" s="357">
        <v>6</v>
      </c>
      <c r="R37"/>
      <c r="S37" s="358"/>
      <c r="T37"/>
      <c r="U37" s="358"/>
      <c r="V37"/>
      <c r="W37" s="358"/>
      <c r="X37"/>
      <c r="Y37" s="358"/>
      <c r="Z37"/>
      <c r="AA37" s="358"/>
      <c r="AB37"/>
      <c r="AC37" s="358"/>
      <c r="AD37"/>
      <c r="AE37"/>
      <c r="AF37"/>
      <c r="AG37"/>
    </row>
    <row r="38" spans="2:34" ht="14.4" x14ac:dyDescent="0.3">
      <c r="B38"/>
      <c r="C38" s="365"/>
      <c r="D38"/>
      <c r="E38" s="384"/>
      <c r="F38" s="384"/>
      <c r="G38" s="384"/>
      <c r="H38" s="384"/>
      <c r="I38" s="384"/>
      <c r="J38" s="384"/>
      <c r="K38" s="384"/>
      <c r="L38" s="384"/>
      <c r="M38" s="384"/>
      <c r="N38" s="384"/>
      <c r="O38" s="384"/>
      <c r="P38" s="358"/>
      <c r="Q38" s="357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2:34" ht="14.4" x14ac:dyDescent="0.3">
      <c r="B39" s="356">
        <v>19</v>
      </c>
      <c r="C39" s="355" t="s">
        <v>479</v>
      </c>
      <c r="D39"/>
      <c r="E39" s="384">
        <v>-173027.2777112</v>
      </c>
      <c r="F39" s="384"/>
      <c r="G39" s="422">
        <v>-183840.52393</v>
      </c>
      <c r="H39" s="384"/>
      <c r="I39" s="384">
        <v>-190413.76893000002</v>
      </c>
      <c r="J39" s="384"/>
      <c r="K39" s="384">
        <v>-197486.56793000002</v>
      </c>
      <c r="L39" s="384"/>
      <c r="M39" s="384">
        <v>-205096.88292999999</v>
      </c>
      <c r="N39" s="384"/>
      <c r="O39" s="384">
        <v>-213285.56492999999</v>
      </c>
      <c r="P39" s="358"/>
      <c r="Q39" s="357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2:34" ht="14.4" x14ac:dyDescent="0.3">
      <c r="B40"/>
      <c r="C40"/>
      <c r="D40"/>
      <c r="E40" s="390"/>
      <c r="F40" s="358"/>
      <c r="G40" s="390"/>
      <c r="H40" s="358"/>
      <c r="I40" s="390"/>
      <c r="J40" s="358"/>
      <c r="K40" s="391"/>
      <c r="L40" s="392"/>
      <c r="M40" s="391"/>
      <c r="N40" s="392"/>
      <c r="O40" s="391"/>
      <c r="P40" s="358"/>
      <c r="Q40" s="357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2:34" x14ac:dyDescent="0.25">
      <c r="B41" s="363">
        <v>20</v>
      </c>
      <c r="C41" s="360" t="s">
        <v>480</v>
      </c>
      <c r="D41" s="360"/>
      <c r="E41" s="370">
        <v>1880.3792887999734</v>
      </c>
      <c r="F41" s="367"/>
      <c r="G41" s="372">
        <v>3074.3694417203078</v>
      </c>
      <c r="H41" s="362"/>
      <c r="I41" s="370">
        <v>4933.9174417202885</v>
      </c>
      <c r="J41" s="366"/>
      <c r="K41" s="370">
        <v>6724.4284417202871</v>
      </c>
      <c r="L41" s="365"/>
      <c r="M41" s="370">
        <v>7949.2124417203013</v>
      </c>
      <c r="N41" s="365"/>
      <c r="O41" s="370">
        <v>8794.6554417203006</v>
      </c>
      <c r="P41" s="358"/>
      <c r="Q41" s="361"/>
      <c r="R41" s="360"/>
      <c r="S41" s="362"/>
      <c r="T41" s="360"/>
      <c r="U41" s="362"/>
      <c r="V41" s="360"/>
      <c r="W41" s="362"/>
      <c r="X41" s="360"/>
      <c r="Y41" s="362"/>
      <c r="Z41" s="360"/>
      <c r="AA41" s="362"/>
      <c r="AB41" s="360"/>
      <c r="AC41" s="362"/>
      <c r="AD41" s="360"/>
      <c r="AE41" s="360"/>
      <c r="AF41" s="360"/>
      <c r="AG41" s="360"/>
    </row>
    <row r="42" spans="2:34" s="82" customFormat="1" x14ac:dyDescent="0.25">
      <c r="B42" s="363"/>
      <c r="C42" s="360"/>
      <c r="D42" s="360"/>
      <c r="E42" s="372"/>
      <c r="F42" s="367"/>
      <c r="G42" s="372"/>
      <c r="H42" s="367"/>
      <c r="I42" s="372"/>
      <c r="J42" s="367"/>
      <c r="K42" s="372"/>
      <c r="L42" s="393"/>
      <c r="M42" s="372"/>
      <c r="N42" s="358"/>
      <c r="O42" s="373"/>
      <c r="P42" s="358"/>
      <c r="Q42" s="361"/>
      <c r="R42" s="360"/>
      <c r="S42" s="360"/>
      <c r="T42" s="360"/>
      <c r="U42" s="360"/>
      <c r="V42" s="360"/>
      <c r="W42" s="360"/>
      <c r="X42" s="360"/>
      <c r="Y42" s="360"/>
      <c r="Z42" s="360"/>
      <c r="AA42" s="360"/>
      <c r="AB42" s="360"/>
      <c r="AC42" s="360"/>
      <c r="AD42" s="360"/>
      <c r="AE42" s="360"/>
      <c r="AF42" s="360"/>
      <c r="AG42" s="360"/>
    </row>
    <row r="43" spans="2:34" s="82" customFormat="1" ht="14.4" x14ac:dyDescent="0.3">
      <c r="B43" s="363">
        <v>21</v>
      </c>
      <c r="C43" s="360" t="s">
        <v>481</v>
      </c>
      <c r="D43"/>
      <c r="E43" s="369"/>
      <c r="F43" s="368"/>
      <c r="G43" s="394"/>
      <c r="H43" s="368"/>
      <c r="I43" s="394"/>
      <c r="J43" s="368"/>
      <c r="K43" s="394"/>
      <c r="L43" s="393"/>
      <c r="M43" s="372"/>
      <c r="N43" s="358"/>
      <c r="O43" s="395"/>
      <c r="P43" s="358"/>
      <c r="Q43" s="355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2:34" ht="14.4" x14ac:dyDescent="0.3">
      <c r="B44" s="363"/>
      <c r="C44"/>
      <c r="D44"/>
      <c r="E44" s="369"/>
      <c r="F44" s="368"/>
      <c r="G44" s="394"/>
      <c r="H44" s="368"/>
      <c r="I44" s="394"/>
      <c r="J44" s="368"/>
      <c r="K44" s="394"/>
      <c r="L44" s="393"/>
      <c r="M44" s="394"/>
      <c r="N44" s="358"/>
      <c r="O44" s="395"/>
      <c r="P44" s="358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2:34" ht="14.4" x14ac:dyDescent="0.3">
      <c r="B45" s="356">
        <v>22</v>
      </c>
      <c r="C45" s="355" t="s">
        <v>482</v>
      </c>
      <c r="D45"/>
      <c r="E45" s="370">
        <v>-698</v>
      </c>
      <c r="F45" s="368"/>
      <c r="G45" s="372">
        <v>-360</v>
      </c>
      <c r="H45" s="371"/>
      <c r="I45" s="370">
        <v>-740</v>
      </c>
      <c r="J45" s="371"/>
      <c r="K45" s="370">
        <v>-1060</v>
      </c>
      <c r="L45" s="365"/>
      <c r="M45" s="370">
        <v>-1380</v>
      </c>
      <c r="N45" s="358"/>
      <c r="O45" s="370">
        <v>-1700</v>
      </c>
      <c r="P45" s="358"/>
      <c r="Q45" s="357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2:34" ht="14.4" x14ac:dyDescent="0.3">
      <c r="B46"/>
      <c r="C46"/>
      <c r="D46"/>
      <c r="E46" s="372"/>
      <c r="F46" s="368"/>
      <c r="G46" s="370"/>
      <c r="H46" s="371"/>
      <c r="I46" s="370"/>
      <c r="J46" s="371"/>
      <c r="K46" s="370"/>
      <c r="L46" s="365"/>
      <c r="M46" s="370"/>
      <c r="N46" s="358"/>
      <c r="O46" s="370"/>
      <c r="P46" s="358"/>
      <c r="Q46" s="357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2:34" ht="14.4" x14ac:dyDescent="0.3">
      <c r="B47" s="363">
        <v>23</v>
      </c>
      <c r="C47" s="360" t="s">
        <v>483</v>
      </c>
      <c r="D47"/>
      <c r="E47" s="370">
        <v>-1182</v>
      </c>
      <c r="F47" s="368"/>
      <c r="G47" s="370">
        <v>0</v>
      </c>
      <c r="H47" s="371"/>
      <c r="I47" s="370">
        <v>0</v>
      </c>
      <c r="J47" s="371"/>
      <c r="K47" s="370"/>
      <c r="L47" s="365"/>
      <c r="M47" s="370">
        <v>0</v>
      </c>
      <c r="N47" s="358"/>
      <c r="O47" s="370">
        <v>0</v>
      </c>
      <c r="P47" s="358"/>
      <c r="Q47" s="35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2:34" ht="14.4" x14ac:dyDescent="0.3">
      <c r="B48" s="363"/>
      <c r="C48" s="360"/>
      <c r="D48"/>
      <c r="E48" s="369"/>
      <c r="F48" s="368"/>
      <c r="G48" s="394"/>
      <c r="H48" s="368"/>
      <c r="I48" s="394"/>
      <c r="J48" s="368"/>
      <c r="K48" s="394"/>
      <c r="L48" s="393"/>
      <c r="M48" s="394"/>
      <c r="N48" s="358"/>
      <c r="O48" s="395"/>
      <c r="P48" s="358"/>
      <c r="Q48" s="361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2:18" x14ac:dyDescent="0.25">
      <c r="B49" s="363">
        <v>24</v>
      </c>
      <c r="C49" s="360" t="s">
        <v>484</v>
      </c>
      <c r="D49" s="360"/>
      <c r="E49" s="364">
        <v>0.37928879997343756</v>
      </c>
      <c r="F49" s="367"/>
      <c r="G49" s="421">
        <v>2714.3694417203078</v>
      </c>
      <c r="H49" s="366"/>
      <c r="I49" s="364">
        <v>4193.9174417202885</v>
      </c>
      <c r="J49" s="366"/>
      <c r="K49" s="364">
        <v>5664.4284417202871</v>
      </c>
      <c r="L49" s="365"/>
      <c r="M49" s="364">
        <v>6569.2124417203013</v>
      </c>
      <c r="N49" s="365"/>
      <c r="O49" s="364">
        <v>7094.6554417203006</v>
      </c>
      <c r="P49" s="358"/>
      <c r="Q49" s="361"/>
      <c r="R49" s="83"/>
    </row>
    <row r="50" spans="2:18" s="82" customFormat="1" x14ac:dyDescent="0.25">
      <c r="B50" s="363"/>
      <c r="C50" s="360"/>
      <c r="D50" s="360"/>
      <c r="E50" s="362"/>
      <c r="F50" s="362"/>
      <c r="G50" s="362"/>
      <c r="H50" s="362"/>
      <c r="I50" s="362"/>
      <c r="J50" s="362"/>
      <c r="K50" s="362"/>
      <c r="L50" s="358"/>
      <c r="M50" s="362"/>
      <c r="N50" s="358"/>
      <c r="O50" s="362"/>
      <c r="P50" s="358"/>
      <c r="Q50" s="361"/>
      <c r="R50" s="83"/>
    </row>
    <row r="51" spans="2:18" s="82" customFormat="1" ht="14.4" hidden="1" x14ac:dyDescent="0.3">
      <c r="B51"/>
      <c r="C51"/>
      <c r="D51"/>
      <c r="E51" s="358"/>
      <c r="F51" s="358"/>
      <c r="G51" s="358">
        <v>-3266.4023699999962</v>
      </c>
      <c r="H51" s="358"/>
      <c r="I51" s="358">
        <v>-1364.0624400000088</v>
      </c>
      <c r="J51" s="358"/>
      <c r="K51" s="358">
        <v>-2801.504386288012</v>
      </c>
      <c r="L51" s="358"/>
      <c r="M51" s="358">
        <v>-2572.0026811257703</v>
      </c>
      <c r="N51" s="358"/>
      <c r="O51" s="358">
        <v>-2348.2596811257536</v>
      </c>
      <c r="P51" s="358"/>
      <c r="Q51" s="357"/>
      <c r="R51" s="83"/>
    </row>
    <row r="52" spans="2:18" ht="13.35" hidden="1" customHeight="1" x14ac:dyDescent="0.3">
      <c r="B52"/>
      <c r="C52"/>
      <c r="D52"/>
      <c r="E52" s="358"/>
      <c r="F52" s="358"/>
      <c r="G52" s="358"/>
      <c r="H52" s="358"/>
      <c r="I52" s="358"/>
      <c r="J52" s="358"/>
      <c r="K52" s="358"/>
      <c r="L52" s="358"/>
      <c r="M52" s="358"/>
      <c r="N52" s="358"/>
      <c r="O52" s="358"/>
      <c r="P52" s="358"/>
      <c r="Q52" s="357"/>
      <c r="R52" s="80"/>
    </row>
    <row r="53" spans="2:18" ht="13.35" hidden="1" customHeight="1" x14ac:dyDescent="0.3">
      <c r="B53"/>
      <c r="C53"/>
      <c r="D53"/>
      <c r="E53" s="358"/>
      <c r="F53" s="358"/>
      <c r="G53" s="358"/>
      <c r="H53" s="358"/>
      <c r="I53" s="358"/>
      <c r="J53" s="358"/>
      <c r="K53" s="358"/>
      <c r="L53" s="358"/>
      <c r="M53" s="358"/>
      <c r="N53" s="358"/>
      <c r="O53" s="358"/>
      <c r="P53" s="358"/>
      <c r="Q53" s="357"/>
      <c r="R53" s="80"/>
    </row>
    <row r="54" spans="2:18" ht="13.35" hidden="1" customHeight="1" x14ac:dyDescent="0.3">
      <c r="B54"/>
      <c r="C54"/>
      <c r="D54"/>
      <c r="E54" s="358"/>
      <c r="F54" s="358"/>
      <c r="G54" s="358"/>
      <c r="H54" s="358"/>
      <c r="I54" s="358"/>
      <c r="J54" s="358"/>
      <c r="K54" s="358"/>
      <c r="L54" s="358"/>
      <c r="M54" s="358"/>
      <c r="N54"/>
      <c r="O54"/>
      <c r="P54" s="358"/>
      <c r="Q54" s="357"/>
      <c r="R54" s="80"/>
    </row>
    <row r="55" spans="2:18" ht="13.35" hidden="1" customHeight="1" x14ac:dyDescent="0.3">
      <c r="B55"/>
      <c r="C55"/>
      <c r="D55"/>
      <c r="E55" s="358"/>
      <c r="F55" s="358"/>
      <c r="G55" s="358">
        <v>-4245</v>
      </c>
      <c r="H55" s="358"/>
      <c r="I55" s="358">
        <v>1488</v>
      </c>
      <c r="J55" s="358"/>
      <c r="K55" s="358">
        <v>7094</v>
      </c>
      <c r="L55" s="358"/>
      <c r="M55" s="358">
        <v>10797</v>
      </c>
      <c r="N55" s="358"/>
      <c r="O55" s="358">
        <v>12459</v>
      </c>
      <c r="P55" s="358"/>
      <c r="Q55" s="357"/>
      <c r="R55" s="80"/>
    </row>
    <row r="56" spans="2:18" ht="13.35" hidden="1" customHeight="1" x14ac:dyDescent="0.3">
      <c r="B56"/>
      <c r="C56"/>
      <c r="D56"/>
      <c r="E56" s="358"/>
      <c r="F56" s="358"/>
      <c r="G56" s="358"/>
      <c r="H56" s="358"/>
      <c r="I56" s="358"/>
      <c r="J56" s="358"/>
      <c r="K56" s="358"/>
      <c r="L56" s="358"/>
      <c r="M56" s="358"/>
      <c r="N56" s="358"/>
      <c r="O56" s="358"/>
      <c r="P56" s="358"/>
      <c r="Q56" s="357"/>
      <c r="R56" s="80"/>
    </row>
    <row r="57" spans="2:18" ht="13.35" hidden="1" customHeight="1" x14ac:dyDescent="0.3">
      <c r="B57"/>
      <c r="C57"/>
      <c r="D57"/>
      <c r="E57" s="358"/>
      <c r="F57" s="358"/>
      <c r="G57" s="358">
        <v>-4370.5651148000034</v>
      </c>
      <c r="H57" s="358"/>
      <c r="I57" s="358">
        <v>472.18251519999467</v>
      </c>
      <c r="J57" s="358"/>
      <c r="K57" s="358">
        <v>3650.4970752000081</v>
      </c>
      <c r="L57" s="358"/>
      <c r="M57" s="358">
        <v>3562.1826889119984</v>
      </c>
      <c r="N57" s="358"/>
      <c r="O57" s="358">
        <v>1573.9820077862387</v>
      </c>
      <c r="P57" s="358"/>
      <c r="Q57" s="357"/>
      <c r="R57" s="80"/>
    </row>
    <row r="58" spans="2:18" ht="13.35" hidden="1" customHeight="1" x14ac:dyDescent="0.3">
      <c r="B58"/>
      <c r="C58"/>
      <c r="D58"/>
      <c r="E58" s="358"/>
      <c r="F58" s="358"/>
      <c r="G58" s="358"/>
      <c r="H58" s="358"/>
      <c r="I58" s="358"/>
      <c r="J58" s="358"/>
      <c r="K58" s="358"/>
      <c r="L58" s="358"/>
      <c r="M58" s="358"/>
      <c r="N58" s="358"/>
      <c r="O58" s="358"/>
      <c r="P58" s="358"/>
      <c r="Q58" s="357"/>
      <c r="R58" s="80"/>
    </row>
    <row r="59" spans="2:18" ht="13.35" hidden="1" customHeight="1" x14ac:dyDescent="0.3">
      <c r="B59"/>
      <c r="C59"/>
      <c r="D59"/>
      <c r="E59" s="358"/>
      <c r="F59" s="358"/>
      <c r="G59" s="358"/>
      <c r="H59" s="358"/>
      <c r="I59" s="358"/>
      <c r="J59" s="358"/>
      <c r="K59" s="358"/>
      <c r="L59" s="358"/>
      <c r="M59" s="358"/>
      <c r="N59" s="358"/>
      <c r="O59" s="358"/>
      <c r="P59" s="358"/>
      <c r="Q59" s="357"/>
      <c r="R59" s="80"/>
    </row>
    <row r="60" spans="2:18" ht="13.35" hidden="1" customHeight="1" x14ac:dyDescent="0.3">
      <c r="B60"/>
      <c r="C60"/>
      <c r="D60"/>
      <c r="E60" s="358"/>
      <c r="F60" s="358"/>
      <c r="G60" s="358"/>
      <c r="H60" s="358"/>
      <c r="I60" s="358"/>
      <c r="J60" s="358"/>
      <c r="K60" s="358"/>
      <c r="L60" s="358"/>
      <c r="M60" s="358"/>
      <c r="N60"/>
      <c r="O60"/>
      <c r="P60" s="358"/>
      <c r="Q60" s="357"/>
      <c r="R60" s="80"/>
    </row>
    <row r="61" spans="2:18" ht="13.35" hidden="1" customHeight="1" x14ac:dyDescent="0.3">
      <c r="B61"/>
      <c r="C61"/>
      <c r="D61"/>
      <c r="E61" s="358"/>
      <c r="F61" s="358"/>
      <c r="G61" s="358"/>
      <c r="H61" s="358"/>
      <c r="I61" s="358"/>
      <c r="J61" s="358"/>
      <c r="K61" s="358"/>
      <c r="L61" s="358"/>
      <c r="M61" s="358"/>
      <c r="N61"/>
      <c r="O61"/>
      <c r="P61" s="358"/>
      <c r="Q61" s="357"/>
      <c r="R61" s="80"/>
    </row>
    <row r="62" spans="2:18" ht="14.4" hidden="1" x14ac:dyDescent="0.3">
      <c r="B62"/>
      <c r="C62"/>
      <c r="D62"/>
      <c r="E62" s="396"/>
      <c r="F62" s="358"/>
      <c r="G62" s="358"/>
      <c r="H62" s="358"/>
      <c r="I62" s="358"/>
      <c r="J62" s="358"/>
      <c r="K62" s="358"/>
      <c r="L62" s="358"/>
      <c r="M62" s="358"/>
      <c r="N62"/>
      <c r="O62"/>
      <c r="P62" s="358"/>
      <c r="Q62" s="357"/>
      <c r="R62" s="80"/>
    </row>
    <row r="63" spans="2:18" ht="14.4" hidden="1" x14ac:dyDescent="0.3">
      <c r="B63"/>
      <c r="C63"/>
      <c r="D63"/>
      <c r="E63" s="358"/>
      <c r="F63" s="358"/>
      <c r="G63" s="358">
        <v>3503</v>
      </c>
      <c r="H63" s="358"/>
      <c r="I63" s="397">
        <v>1000</v>
      </c>
      <c r="J63" s="358"/>
      <c r="K63" s="358" t="s">
        <v>485</v>
      </c>
      <c r="L63" s="358"/>
      <c r="M63" s="358"/>
      <c r="N63"/>
      <c r="O63"/>
      <c r="P63" s="358"/>
      <c r="Q63" s="357"/>
      <c r="R63" s="80"/>
    </row>
    <row r="64" spans="2:18" ht="14.4" hidden="1" x14ac:dyDescent="0.3">
      <c r="B64"/>
      <c r="C64"/>
      <c r="D64"/>
      <c r="E64" s="358"/>
      <c r="F64" s="358"/>
      <c r="G64" s="358"/>
      <c r="H64" s="358"/>
      <c r="I64" s="358">
        <v>600</v>
      </c>
      <c r="J64" s="358"/>
      <c r="K64" s="358" t="s">
        <v>486</v>
      </c>
      <c r="L64" s="358"/>
      <c r="M64" s="358"/>
      <c r="N64"/>
      <c r="O64"/>
      <c r="P64" s="358"/>
      <c r="Q64" s="357"/>
      <c r="R64" s="80"/>
    </row>
    <row r="65" spans="3:18" ht="14.4" hidden="1" x14ac:dyDescent="0.3">
      <c r="C65"/>
      <c r="D65"/>
      <c r="E65" s="358"/>
      <c r="F65" s="358"/>
      <c r="G65" s="358"/>
      <c r="H65" s="358"/>
      <c r="I65" s="355">
        <v>400</v>
      </c>
      <c r="J65"/>
      <c r="K65" s="355" t="s">
        <v>487</v>
      </c>
      <c r="L65" s="358"/>
      <c r="M65" s="358"/>
      <c r="N65"/>
      <c r="O65"/>
      <c r="P65" s="358"/>
      <c r="Q65" s="357"/>
      <c r="R65" s="80"/>
    </row>
    <row r="66" spans="3:18" ht="14.4" hidden="1" x14ac:dyDescent="0.3">
      <c r="C66" s="359"/>
      <c r="D66"/>
      <c r="E66" s="358"/>
      <c r="F66" s="358"/>
      <c r="G66" s="358"/>
      <c r="H66" s="358"/>
      <c r="I66" s="397">
        <v>350</v>
      </c>
      <c r="J66" s="358"/>
      <c r="K66" s="358" t="s">
        <v>488</v>
      </c>
      <c r="L66" s="358"/>
      <c r="M66" s="358"/>
      <c r="N66"/>
      <c r="O66"/>
      <c r="P66" s="358"/>
      <c r="Q66" s="357"/>
      <c r="R66" s="80"/>
    </row>
    <row r="67" spans="3:18" ht="14.4" hidden="1" x14ac:dyDescent="0.3">
      <c r="C67"/>
      <c r="D67"/>
      <c r="E67" s="358"/>
      <c r="F67" s="358"/>
      <c r="G67" s="358"/>
      <c r="H67" s="358"/>
      <c r="I67" s="355">
        <v>251</v>
      </c>
      <c r="J67"/>
      <c r="K67" s="355" t="s">
        <v>489</v>
      </c>
      <c r="L67" s="358"/>
      <c r="M67" s="358"/>
      <c r="N67" s="358"/>
      <c r="O67" s="358"/>
      <c r="P67" s="358"/>
      <c r="Q67" s="357"/>
      <c r="R67" s="80"/>
    </row>
    <row r="68" spans="3:18" ht="14.4" hidden="1" x14ac:dyDescent="0.3">
      <c r="C68"/>
      <c r="D68"/>
      <c r="E68" s="358"/>
      <c r="F68" s="358"/>
      <c r="G68" s="358"/>
      <c r="H68" s="358"/>
      <c r="I68" s="397">
        <v>191</v>
      </c>
      <c r="J68" s="358"/>
      <c r="K68" s="358" t="s">
        <v>490</v>
      </c>
      <c r="L68" s="358"/>
      <c r="M68" s="358"/>
      <c r="N68" s="358"/>
      <c r="O68" s="358"/>
      <c r="P68" s="358"/>
      <c r="Q68" s="357"/>
      <c r="R68" s="80"/>
    </row>
    <row r="69" spans="3:18" ht="14.4" hidden="1" x14ac:dyDescent="0.3">
      <c r="C69"/>
      <c r="D69"/>
      <c r="E69" s="358"/>
      <c r="F69" s="358"/>
      <c r="G69" s="358"/>
      <c r="H69" s="358"/>
      <c r="I69" s="397">
        <v>186</v>
      </c>
      <c r="J69" s="358"/>
      <c r="K69" s="358" t="s">
        <v>491</v>
      </c>
      <c r="L69" s="358"/>
      <c r="M69" s="358"/>
      <c r="N69" s="358"/>
      <c r="O69" s="358"/>
      <c r="P69" s="358"/>
      <c r="Q69" s="357"/>
      <c r="R69" s="80"/>
    </row>
    <row r="70" spans="3:18" ht="14.4" hidden="1" x14ac:dyDescent="0.3">
      <c r="C70"/>
      <c r="D70"/>
      <c r="E70" s="358"/>
      <c r="F70" s="358"/>
      <c r="G70" s="358"/>
      <c r="H70" s="358"/>
      <c r="I70" s="355">
        <v>165</v>
      </c>
      <c r="J70"/>
      <c r="K70" s="355" t="s">
        <v>492</v>
      </c>
      <c r="L70" s="358"/>
      <c r="M70" s="358"/>
      <c r="N70" s="358"/>
      <c r="O70" s="358"/>
      <c r="P70" s="358"/>
      <c r="Q70" s="357"/>
      <c r="R70" s="80"/>
    </row>
    <row r="71" spans="3:18" ht="14.4" hidden="1" x14ac:dyDescent="0.3">
      <c r="C71"/>
      <c r="D71"/>
      <c r="E71" s="358"/>
      <c r="F71" s="358"/>
      <c r="G71" s="358"/>
      <c r="H71" s="358"/>
      <c r="I71" s="358">
        <v>100</v>
      </c>
      <c r="J71" s="358"/>
      <c r="K71" s="358" t="s">
        <v>493</v>
      </c>
      <c r="L71" s="358"/>
      <c r="M71" s="358"/>
      <c r="N71" s="358"/>
      <c r="O71" s="358"/>
      <c r="P71" s="358"/>
      <c r="Q71" s="357"/>
      <c r="R71" s="80"/>
    </row>
    <row r="72" spans="3:18" ht="14.4" hidden="1" x14ac:dyDescent="0.3">
      <c r="C72"/>
      <c r="D72"/>
      <c r="E72" s="358"/>
      <c r="F72" s="358"/>
      <c r="G72" s="358"/>
      <c r="H72" s="358"/>
      <c r="I72" s="358">
        <v>478</v>
      </c>
      <c r="J72" s="358"/>
      <c r="K72" s="358" t="s">
        <v>494</v>
      </c>
      <c r="L72" s="358"/>
      <c r="M72" s="358"/>
      <c r="N72" s="358"/>
      <c r="O72" s="358"/>
      <c r="P72" s="358"/>
      <c r="Q72" s="357"/>
      <c r="R72" s="80"/>
    </row>
    <row r="73" spans="3:18" ht="14.4" hidden="1" x14ac:dyDescent="0.3">
      <c r="C73"/>
      <c r="D73"/>
      <c r="E73" s="358"/>
      <c r="F73" s="358"/>
      <c r="G73" s="358"/>
      <c r="H73" s="358"/>
      <c r="I73" s="358">
        <v>746</v>
      </c>
      <c r="J73" s="358"/>
      <c r="K73" s="358" t="s">
        <v>495</v>
      </c>
      <c r="L73" s="358"/>
      <c r="M73" s="358"/>
      <c r="N73" s="358"/>
      <c r="O73" s="358"/>
      <c r="P73" s="358"/>
      <c r="Q73" s="357"/>
      <c r="R73" s="80"/>
    </row>
    <row r="74" spans="3:18" ht="14.4" hidden="1" x14ac:dyDescent="0.3">
      <c r="C74"/>
      <c r="D74"/>
      <c r="E74" s="358"/>
      <c r="F74" s="358"/>
      <c r="G74" s="358"/>
      <c r="H74" s="358"/>
      <c r="I74" s="358">
        <v>-451</v>
      </c>
      <c r="J74" s="358"/>
      <c r="K74" s="358" t="s">
        <v>496</v>
      </c>
      <c r="L74" s="358"/>
      <c r="M74" s="358"/>
      <c r="N74" s="358"/>
      <c r="O74" s="358"/>
      <c r="P74" s="358"/>
      <c r="Q74" s="357"/>
      <c r="R74" s="80"/>
    </row>
    <row r="75" spans="3:18" ht="14.4" hidden="1" x14ac:dyDescent="0.3">
      <c r="C75"/>
      <c r="D75"/>
      <c r="E75" s="358"/>
      <c r="F75" s="358"/>
      <c r="G75" s="358"/>
      <c r="H75" s="358"/>
      <c r="I75" s="358">
        <v>-651</v>
      </c>
      <c r="J75" s="358"/>
      <c r="K75" s="358" t="s">
        <v>497</v>
      </c>
      <c r="L75" s="358"/>
      <c r="M75" s="358"/>
      <c r="N75" s="358"/>
      <c r="O75" s="358"/>
      <c r="P75" s="358"/>
      <c r="Q75" s="357"/>
      <c r="R75" s="80"/>
    </row>
    <row r="76" spans="3:18" ht="14.4" hidden="1" x14ac:dyDescent="0.3">
      <c r="C76"/>
      <c r="D76"/>
      <c r="E76" s="358"/>
      <c r="F76" s="358"/>
      <c r="G76" s="358"/>
      <c r="H76" s="358"/>
      <c r="I76" s="358">
        <v>-165</v>
      </c>
      <c r="J76" s="358"/>
      <c r="K76" s="358" t="s">
        <v>498</v>
      </c>
      <c r="L76" s="358"/>
      <c r="M76" s="358"/>
      <c r="N76" s="358"/>
      <c r="O76" s="358"/>
      <c r="P76" s="358"/>
      <c r="Q76" s="357"/>
      <c r="R76" s="80"/>
    </row>
    <row r="77" spans="3:18" ht="14.4" hidden="1" x14ac:dyDescent="0.3">
      <c r="C77"/>
      <c r="D77"/>
      <c r="E77" s="358"/>
      <c r="F77" s="358"/>
      <c r="G77" s="358"/>
      <c r="H77" s="358"/>
      <c r="I77" s="358">
        <v>303</v>
      </c>
      <c r="J77" s="358"/>
      <c r="K77" s="358" t="s">
        <v>499</v>
      </c>
      <c r="L77" s="358"/>
      <c r="M77" s="358"/>
      <c r="N77" s="358"/>
      <c r="O77" s="358"/>
      <c r="P77" s="358"/>
      <c r="Q77" s="357"/>
      <c r="R77" s="80"/>
    </row>
    <row r="78" spans="3:18" ht="14.4" hidden="1" x14ac:dyDescent="0.3">
      <c r="C78"/>
      <c r="D78"/>
      <c r="E78" s="358"/>
      <c r="F78" s="358"/>
      <c r="G78" s="358"/>
      <c r="H78" s="358"/>
      <c r="I78" s="398">
        <v>3503</v>
      </c>
      <c r="J78" s="358"/>
      <c r="K78" s="358"/>
      <c r="L78" s="358"/>
      <c r="M78" s="358"/>
      <c r="N78" s="358"/>
      <c r="O78" s="358"/>
      <c r="P78" s="358"/>
      <c r="Q78" s="357"/>
      <c r="R78" s="80"/>
    </row>
    <row r="79" spans="3:18" ht="14.4" hidden="1" x14ac:dyDescent="0.3">
      <c r="C79"/>
      <c r="D79"/>
      <c r="E79" s="358"/>
      <c r="F79" s="358"/>
      <c r="G79" s="358"/>
      <c r="H79" s="358"/>
      <c r="I79" s="358"/>
      <c r="J79" s="358"/>
      <c r="K79" s="358"/>
      <c r="L79" s="358"/>
      <c r="M79" s="358"/>
      <c r="N79" s="358"/>
      <c r="O79" s="358"/>
      <c r="P79" s="358"/>
      <c r="Q79" s="357"/>
      <c r="R79" s="80"/>
    </row>
    <row r="80" spans="3:18" ht="14.4" hidden="1" x14ac:dyDescent="0.3">
      <c r="C80"/>
      <c r="D80"/>
      <c r="E80" s="358"/>
      <c r="F80" s="358"/>
      <c r="G80" s="358"/>
      <c r="H80" s="358"/>
      <c r="I80" s="358"/>
      <c r="J80" s="358"/>
      <c r="K80" s="358"/>
      <c r="L80" s="358"/>
      <c r="M80" s="358"/>
      <c r="N80" s="358"/>
      <c r="O80" s="358"/>
      <c r="P80" s="358"/>
      <c r="Q80" s="357"/>
      <c r="R80" s="80"/>
    </row>
    <row r="81" spans="5:18" hidden="1" x14ac:dyDescent="0.25">
      <c r="E81" s="358"/>
      <c r="F81" s="358"/>
      <c r="G81" s="358"/>
      <c r="H81" s="358"/>
      <c r="I81" s="358"/>
      <c r="J81" s="358"/>
      <c r="K81" s="358"/>
      <c r="L81" s="358"/>
      <c r="M81" s="358"/>
      <c r="N81" s="358"/>
      <c r="O81" s="358"/>
      <c r="P81" s="358"/>
      <c r="Q81" s="357"/>
      <c r="R81" s="80"/>
    </row>
    <row r="82" spans="5:18" hidden="1" x14ac:dyDescent="0.25">
      <c r="E82" s="358"/>
      <c r="F82" s="358"/>
      <c r="G82" s="358"/>
      <c r="H82" s="358"/>
      <c r="I82" s="358"/>
      <c r="J82" s="358"/>
      <c r="K82" s="358"/>
      <c r="L82" s="358"/>
      <c r="M82" s="358"/>
      <c r="N82" s="358"/>
      <c r="O82" s="358"/>
      <c r="P82" s="358"/>
      <c r="Q82" s="357"/>
      <c r="R82" s="80"/>
    </row>
    <row r="83" spans="5:18" hidden="1" x14ac:dyDescent="0.25">
      <c r="E83" s="358"/>
      <c r="F83" s="358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 s="357"/>
      <c r="R83" s="80"/>
    </row>
    <row r="84" spans="5:18" hidden="1" x14ac:dyDescent="0.25">
      <c r="E84" s="358"/>
      <c r="F84" s="358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 s="357"/>
      <c r="R84" s="80"/>
    </row>
    <row r="85" spans="5:18" hidden="1" x14ac:dyDescent="0.25">
      <c r="E85" s="358"/>
      <c r="F85" s="358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 s="357"/>
      <c r="R85" s="80"/>
    </row>
    <row r="86" spans="5:18" hidden="1" x14ac:dyDescent="0.25">
      <c r="E86" s="358"/>
      <c r="F86" s="358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 s="357"/>
      <c r="R86" s="80"/>
    </row>
    <row r="87" spans="5:18" hidden="1" x14ac:dyDescent="0.25">
      <c r="E87" s="358"/>
      <c r="F87" s="358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 s="357"/>
      <c r="R87" s="80"/>
    </row>
    <row r="88" spans="5:18" hidden="1" x14ac:dyDescent="0.25">
      <c r="E88" s="358"/>
      <c r="F88" s="358"/>
      <c r="G88" s="358"/>
      <c r="H88" s="358"/>
      <c r="I88" s="358"/>
      <c r="J88" s="358"/>
      <c r="K88" s="358"/>
      <c r="L88" s="358"/>
      <c r="M88" s="358"/>
      <c r="N88" s="358"/>
      <c r="O88" s="358"/>
      <c r="P88" s="358"/>
      <c r="Q88" s="357"/>
      <c r="R88" s="80"/>
    </row>
    <row r="89" spans="5:18" hidden="1" x14ac:dyDescent="0.25">
      <c r="E89" s="358"/>
      <c r="F89" s="358"/>
      <c r="G89" s="358"/>
      <c r="H89" s="358"/>
      <c r="I89" s="358"/>
      <c r="J89" s="358"/>
      <c r="K89" s="358"/>
      <c r="L89" s="358"/>
      <c r="M89" s="358"/>
      <c r="N89" s="358"/>
      <c r="O89" s="358"/>
      <c r="P89" s="358"/>
      <c r="Q89" s="357"/>
      <c r="R89" s="80"/>
    </row>
    <row r="90" spans="5:18" hidden="1" x14ac:dyDescent="0.25">
      <c r="E90" s="358"/>
      <c r="F90" s="358"/>
      <c r="G90" s="358"/>
      <c r="H90" s="358"/>
      <c r="I90" s="358"/>
      <c r="J90" s="358"/>
      <c r="K90" s="358"/>
      <c r="L90" s="358"/>
      <c r="M90" s="358"/>
      <c r="N90" s="358"/>
      <c r="O90" s="358"/>
      <c r="P90" s="358"/>
      <c r="Q90" s="357"/>
      <c r="R90" s="80"/>
    </row>
    <row r="91" spans="5:18" hidden="1" x14ac:dyDescent="0.25">
      <c r="E91" s="358"/>
      <c r="F91" s="358"/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 s="357"/>
      <c r="R91" s="80"/>
    </row>
    <row r="92" spans="5:18" hidden="1" x14ac:dyDescent="0.25"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7"/>
      <c r="R92" s="80"/>
    </row>
    <row r="93" spans="5:18" hidden="1" x14ac:dyDescent="0.25">
      <c r="E93" s="358"/>
      <c r="F93" s="358"/>
      <c r="G93" s="358"/>
      <c r="H93" s="358"/>
      <c r="I93" s="358"/>
      <c r="J93" s="358"/>
      <c r="K93" s="358"/>
      <c r="L93" s="358"/>
      <c r="M93" s="358"/>
      <c r="N93" s="358"/>
      <c r="O93" s="358"/>
      <c r="P93" s="358"/>
      <c r="Q93" s="357"/>
      <c r="R93" s="80"/>
    </row>
    <row r="94" spans="5:18" hidden="1" x14ac:dyDescent="0.25">
      <c r="E94" s="358"/>
      <c r="F94" s="358"/>
      <c r="G94" s="358"/>
      <c r="H94" s="358"/>
      <c r="I94" s="358"/>
      <c r="J94" s="358"/>
      <c r="K94" s="358"/>
      <c r="L94" s="358"/>
      <c r="M94" s="358"/>
      <c r="N94" s="358"/>
      <c r="O94" s="358"/>
      <c r="P94" s="358"/>
      <c r="Q94" s="357"/>
      <c r="R94" s="80"/>
    </row>
    <row r="95" spans="5:18" hidden="1" x14ac:dyDescent="0.25">
      <c r="E95" s="358"/>
      <c r="F95" s="358"/>
      <c r="G95" s="358"/>
      <c r="H95" s="358"/>
      <c r="I95" s="358"/>
      <c r="J95" s="358"/>
      <c r="K95" s="358"/>
      <c r="L95" s="358"/>
      <c r="M95" s="358"/>
      <c r="N95" s="358"/>
      <c r="O95" s="358"/>
      <c r="P95" s="358"/>
      <c r="Q95" s="357"/>
      <c r="R95" s="80"/>
    </row>
    <row r="96" spans="5:18" hidden="1" x14ac:dyDescent="0.25">
      <c r="E96" s="358"/>
      <c r="F96" s="358"/>
      <c r="G96" s="358"/>
      <c r="H96" s="358"/>
      <c r="I96" s="358"/>
      <c r="J96" s="358"/>
      <c r="K96" s="358"/>
      <c r="L96" s="358"/>
      <c r="M96" s="358"/>
      <c r="N96" s="358"/>
      <c r="O96" s="358"/>
      <c r="P96" s="358"/>
      <c r="Q96" s="357"/>
      <c r="R96" s="80"/>
    </row>
    <row r="97" spans="5:18" hidden="1" x14ac:dyDescent="0.25">
      <c r="E97" s="358"/>
      <c r="F97" s="358"/>
      <c r="G97" s="358"/>
      <c r="H97" s="358"/>
      <c r="I97" s="358"/>
      <c r="J97" s="358"/>
      <c r="K97" s="358"/>
      <c r="L97" s="358"/>
      <c r="M97" s="358"/>
      <c r="N97" s="358"/>
      <c r="O97" s="358"/>
      <c r="P97" s="358"/>
      <c r="Q97" s="357"/>
      <c r="R97" s="80"/>
    </row>
    <row r="98" spans="5:18" hidden="1" x14ac:dyDescent="0.25">
      <c r="E98" s="358"/>
      <c r="F98" s="358"/>
      <c r="G98" s="358"/>
      <c r="H98" s="358"/>
      <c r="I98" s="358"/>
      <c r="J98" s="358"/>
      <c r="K98" s="358"/>
      <c r="L98" s="358"/>
      <c r="M98" s="358"/>
      <c r="N98" s="358"/>
      <c r="O98" s="358"/>
      <c r="P98" s="358"/>
      <c r="Q98" s="357"/>
      <c r="R98" s="80"/>
    </row>
    <row r="99" spans="5:18" hidden="1" x14ac:dyDescent="0.25">
      <c r="E99" s="358"/>
      <c r="F99" s="358"/>
      <c r="G99" s="358"/>
      <c r="H99" s="358"/>
      <c r="I99" s="358"/>
      <c r="J99" s="358"/>
      <c r="K99" s="358"/>
      <c r="L99" s="358"/>
      <c r="M99" s="358"/>
      <c r="N99" s="358"/>
      <c r="O99" s="358"/>
      <c r="P99" s="358"/>
      <c r="Q99" s="357"/>
      <c r="R99" s="80"/>
    </row>
    <row r="100" spans="5:18" hidden="1" x14ac:dyDescent="0.25">
      <c r="E100" s="358"/>
      <c r="F100" s="358"/>
      <c r="G100" s="358"/>
      <c r="H100" s="358"/>
      <c r="I100" s="358"/>
      <c r="J100" s="358"/>
      <c r="K100" s="358"/>
      <c r="L100" s="358"/>
      <c r="M100" s="358"/>
      <c r="N100" s="358"/>
      <c r="O100" s="358"/>
      <c r="P100" s="358"/>
      <c r="Q100" s="357"/>
      <c r="R100" s="80"/>
    </row>
    <row r="101" spans="5:18" hidden="1" x14ac:dyDescent="0.25">
      <c r="E101" s="358"/>
      <c r="F101" s="358"/>
      <c r="G101" s="358"/>
      <c r="H101" s="358"/>
      <c r="I101" s="358"/>
      <c r="J101" s="358"/>
      <c r="K101" s="358"/>
      <c r="L101" s="358"/>
      <c r="M101" s="358"/>
      <c r="N101" s="358"/>
      <c r="O101" s="358"/>
      <c r="P101" s="358"/>
      <c r="Q101" s="357"/>
      <c r="R101" s="80"/>
    </row>
    <row r="102" spans="5:18" hidden="1" x14ac:dyDescent="0.25">
      <c r="E102" s="358"/>
      <c r="F102" s="358"/>
      <c r="G102" s="358"/>
      <c r="H102" s="358"/>
      <c r="I102" s="358"/>
      <c r="J102" s="358"/>
      <c r="K102" s="358"/>
      <c r="L102" s="358"/>
      <c r="M102" s="358"/>
      <c r="N102" s="358"/>
      <c r="O102" s="358"/>
      <c r="P102" s="358"/>
      <c r="Q102" s="357"/>
      <c r="R102" s="80"/>
    </row>
    <row r="103" spans="5:18" hidden="1" x14ac:dyDescent="0.25">
      <c r="E103" s="358"/>
      <c r="F103" s="358"/>
      <c r="G103" s="358"/>
      <c r="H103" s="358"/>
      <c r="I103" s="358"/>
      <c r="J103" s="358"/>
      <c r="K103" s="358"/>
      <c r="L103" s="358"/>
      <c r="M103" s="358"/>
      <c r="N103" s="358"/>
      <c r="O103" s="358"/>
      <c r="P103" s="358"/>
      <c r="Q103" s="357"/>
      <c r="R103" s="80"/>
    </row>
    <row r="104" spans="5:18" hidden="1" x14ac:dyDescent="0.25">
      <c r="E104" s="358"/>
      <c r="F104" s="358"/>
      <c r="G104" s="358"/>
      <c r="H104" s="358"/>
      <c r="I104" s="358"/>
      <c r="J104" s="358"/>
      <c r="K104" s="358"/>
      <c r="L104" s="358"/>
      <c r="M104" s="358"/>
      <c r="N104" s="358"/>
      <c r="O104" s="358"/>
      <c r="P104" s="358"/>
      <c r="Q104" s="357"/>
      <c r="R104" s="80"/>
    </row>
    <row r="105" spans="5:18" hidden="1" x14ac:dyDescent="0.25">
      <c r="E105" s="358"/>
      <c r="F105" s="358"/>
      <c r="G105" s="358"/>
      <c r="H105" s="358"/>
      <c r="I105" s="358"/>
      <c r="J105" s="358"/>
      <c r="K105" s="358"/>
      <c r="L105" s="358"/>
      <c r="M105" s="358"/>
      <c r="N105" s="358"/>
      <c r="O105" s="358"/>
      <c r="P105" s="358"/>
      <c r="Q105" s="357"/>
      <c r="R105" s="80"/>
    </row>
    <row r="106" spans="5:18" hidden="1" x14ac:dyDescent="0.25">
      <c r="E106" s="358"/>
      <c r="F106" s="358"/>
      <c r="G106" s="358"/>
      <c r="H106" s="358"/>
      <c r="I106" s="358"/>
      <c r="J106" s="358"/>
      <c r="K106" s="358"/>
      <c r="L106" s="358"/>
      <c r="M106" s="358"/>
      <c r="N106" s="358"/>
      <c r="O106" s="358"/>
      <c r="P106" s="358"/>
      <c r="Q106" s="357"/>
      <c r="R106" s="80"/>
    </row>
    <row r="107" spans="5:18" hidden="1" x14ac:dyDescent="0.25">
      <c r="E107" s="358"/>
      <c r="F107" s="358"/>
      <c r="G107" s="358"/>
      <c r="H107" s="358"/>
      <c r="I107" s="358"/>
      <c r="J107" s="358"/>
      <c r="K107" s="358"/>
      <c r="L107" s="358"/>
      <c r="M107" s="358"/>
      <c r="N107" s="358"/>
      <c r="O107" s="358"/>
      <c r="P107" s="358"/>
      <c r="Q107" s="357"/>
      <c r="R107" s="80"/>
    </row>
    <row r="108" spans="5:18" hidden="1" x14ac:dyDescent="0.25">
      <c r="E108" s="358"/>
      <c r="F108" s="358"/>
      <c r="G108" s="358"/>
      <c r="H108" s="358"/>
      <c r="I108" s="358"/>
      <c r="J108" s="358"/>
      <c r="K108" s="358"/>
      <c r="L108" s="358"/>
      <c r="M108" s="358"/>
      <c r="N108" s="358"/>
      <c r="O108" s="358"/>
      <c r="P108" s="358"/>
      <c r="Q108" s="357"/>
      <c r="R108" s="80"/>
    </row>
    <row r="109" spans="5:18" hidden="1" x14ac:dyDescent="0.25">
      <c r="E109" s="358"/>
      <c r="F109" s="358"/>
      <c r="G109" s="358"/>
      <c r="H109" s="358"/>
      <c r="I109" s="358"/>
      <c r="J109" s="358"/>
      <c r="K109" s="358"/>
      <c r="L109" s="358"/>
      <c r="M109" s="358"/>
      <c r="N109" s="358"/>
      <c r="O109" s="358"/>
      <c r="P109" s="358"/>
      <c r="Q109" s="357"/>
      <c r="R109" s="80"/>
    </row>
    <row r="110" spans="5:18" hidden="1" x14ac:dyDescent="0.25">
      <c r="E110" s="358"/>
      <c r="F110" s="358"/>
      <c r="G110" s="358"/>
      <c r="H110" s="358"/>
      <c r="I110" s="358"/>
      <c r="J110" s="358"/>
      <c r="K110" s="358"/>
      <c r="L110" s="358"/>
      <c r="M110" s="358"/>
      <c r="N110" s="358"/>
      <c r="O110" s="358"/>
      <c r="P110" s="358"/>
      <c r="Q110" s="357"/>
      <c r="R110" s="80"/>
    </row>
    <row r="111" spans="5:18" hidden="1" x14ac:dyDescent="0.25">
      <c r="E111" s="358"/>
      <c r="F111" s="358"/>
      <c r="G111" s="358"/>
      <c r="H111" s="358"/>
      <c r="I111" s="358"/>
      <c r="J111" s="358"/>
      <c r="K111" s="358"/>
      <c r="L111" s="358"/>
      <c r="M111" s="358"/>
      <c r="N111" s="358"/>
      <c r="O111" s="358"/>
      <c r="P111" s="358"/>
      <c r="Q111" s="357"/>
      <c r="R111" s="80"/>
    </row>
    <row r="112" spans="5:18" hidden="1" x14ac:dyDescent="0.25">
      <c r="E112" s="358"/>
      <c r="F112" s="358"/>
      <c r="G112" s="358"/>
      <c r="H112" s="358"/>
      <c r="I112" s="358"/>
      <c r="J112" s="358"/>
      <c r="K112" s="358"/>
      <c r="L112" s="358"/>
      <c r="M112" s="358"/>
      <c r="N112" s="358"/>
      <c r="O112" s="358"/>
      <c r="P112" s="358"/>
      <c r="Q112" s="357"/>
      <c r="R112" s="80"/>
    </row>
    <row r="113" spans="5:18" hidden="1" x14ac:dyDescent="0.25">
      <c r="E113" s="358"/>
      <c r="F113" s="358"/>
      <c r="G113" s="358"/>
      <c r="H113" s="358"/>
      <c r="I113" s="358"/>
      <c r="J113" s="358"/>
      <c r="K113" s="358"/>
      <c r="L113" s="358"/>
      <c r="M113" s="358"/>
      <c r="N113" s="358"/>
      <c r="O113" s="358"/>
      <c r="P113" s="358"/>
      <c r="Q113" s="357"/>
      <c r="R113" s="80"/>
    </row>
    <row r="114" spans="5:18" hidden="1" x14ac:dyDescent="0.25">
      <c r="E114" s="358"/>
      <c r="F114" s="358"/>
      <c r="G114" s="358"/>
      <c r="H114" s="358"/>
      <c r="I114" s="358"/>
      <c r="J114" s="358"/>
      <c r="K114" s="358"/>
      <c r="L114" s="358"/>
      <c r="M114" s="358"/>
      <c r="N114" s="358"/>
      <c r="O114" s="358"/>
      <c r="P114" s="358"/>
      <c r="Q114" s="357"/>
      <c r="R114" s="80"/>
    </row>
    <row r="115" spans="5:18" hidden="1" x14ac:dyDescent="0.25">
      <c r="E115" s="358"/>
      <c r="F115" s="358"/>
      <c r="G115" s="358"/>
      <c r="H115" s="358"/>
      <c r="I115" s="358"/>
      <c r="J115" s="358"/>
      <c r="K115" s="358"/>
      <c r="L115" s="358"/>
      <c r="M115" s="358"/>
      <c r="N115" s="358"/>
      <c r="O115" s="358"/>
      <c r="P115" s="358"/>
      <c r="Q115" s="357"/>
      <c r="R115" s="80"/>
    </row>
    <row r="116" spans="5:18" hidden="1" x14ac:dyDescent="0.25">
      <c r="E116" s="358"/>
      <c r="F116" s="358"/>
      <c r="G116" s="358"/>
      <c r="H116" s="358"/>
      <c r="I116" s="358"/>
      <c r="J116" s="358"/>
      <c r="K116" s="358"/>
      <c r="L116" s="358"/>
      <c r="M116" s="358"/>
      <c r="N116" s="358"/>
      <c r="O116" s="358"/>
      <c r="P116" s="358"/>
      <c r="Q116" s="357"/>
      <c r="R116" s="80"/>
    </row>
    <row r="117" spans="5:18" hidden="1" x14ac:dyDescent="0.25">
      <c r="E117" s="358"/>
      <c r="F117" s="358"/>
      <c r="G117" s="358"/>
      <c r="H117" s="358"/>
      <c r="I117" s="358"/>
      <c r="J117" s="358"/>
      <c r="K117" s="358"/>
      <c r="L117" s="358"/>
      <c r="M117" s="358"/>
      <c r="N117" s="358"/>
      <c r="O117" s="358"/>
      <c r="P117" s="358"/>
      <c r="Q117" s="357"/>
      <c r="R117" s="80"/>
    </row>
    <row r="118" spans="5:18" hidden="1" x14ac:dyDescent="0.25">
      <c r="E118" s="358"/>
      <c r="F118" s="358"/>
      <c r="G118" s="358"/>
      <c r="H118" s="358"/>
      <c r="I118" s="358"/>
      <c r="J118" s="358"/>
      <c r="K118" s="358"/>
      <c r="L118" s="358"/>
      <c r="M118" s="358"/>
      <c r="N118" s="358"/>
      <c r="O118" s="358"/>
      <c r="P118" s="358"/>
      <c r="Q118" s="357"/>
      <c r="R118" s="80"/>
    </row>
    <row r="119" spans="5:18" hidden="1" x14ac:dyDescent="0.25">
      <c r="E119" s="358"/>
      <c r="F119" s="358"/>
      <c r="G119" s="358"/>
      <c r="H119" s="358"/>
      <c r="I119" s="358"/>
      <c r="J119" s="358"/>
      <c r="K119" s="358"/>
      <c r="L119" s="358"/>
      <c r="M119" s="358"/>
      <c r="N119" s="358"/>
      <c r="O119" s="358"/>
      <c r="P119" s="358"/>
      <c r="Q119" s="357"/>
      <c r="R119" s="80"/>
    </row>
    <row r="120" spans="5:18" hidden="1" x14ac:dyDescent="0.25">
      <c r="E120" s="358"/>
      <c r="F120" s="358"/>
      <c r="G120" s="358"/>
      <c r="H120" s="358"/>
      <c r="I120" s="358"/>
      <c r="J120" s="358"/>
      <c r="K120" s="358"/>
      <c r="L120" s="358"/>
      <c r="M120" s="358"/>
      <c r="N120" s="358"/>
      <c r="O120" s="358"/>
      <c r="P120" s="358"/>
      <c r="Q120" s="357"/>
      <c r="R120" s="80"/>
    </row>
    <row r="121" spans="5:18" x14ac:dyDescent="0.25">
      <c r="E121" s="358"/>
      <c r="F121" s="358"/>
      <c r="G121" s="358"/>
      <c r="H121" s="358"/>
      <c r="I121" s="358"/>
      <c r="J121" s="358"/>
      <c r="K121" s="358"/>
      <c r="L121" s="358"/>
      <c r="M121" s="358"/>
      <c r="N121" s="358"/>
      <c r="O121" s="358"/>
      <c r="P121" s="358"/>
      <c r="Q121" s="357"/>
      <c r="R121" s="80"/>
    </row>
    <row r="122" spans="5:18" x14ac:dyDescent="0.25">
      <c r="E122" s="358"/>
      <c r="F122" s="358"/>
      <c r="G122" s="358"/>
      <c r="H122" s="358"/>
      <c r="I122" s="358"/>
      <c r="J122" s="358"/>
      <c r="K122" s="358"/>
      <c r="L122" s="358"/>
      <c r="M122" s="358"/>
      <c r="N122" s="358"/>
      <c r="O122" s="358"/>
      <c r="P122" s="358"/>
      <c r="Q122" s="357"/>
      <c r="R122" s="80"/>
    </row>
    <row r="123" spans="5:18" x14ac:dyDescent="0.25">
      <c r="E123" s="358"/>
      <c r="F123" s="358"/>
      <c r="G123" s="358"/>
      <c r="H123" s="358"/>
      <c r="I123" s="358"/>
      <c r="J123" s="358"/>
      <c r="K123" s="358"/>
      <c r="L123" s="358"/>
      <c r="M123" s="358"/>
      <c r="N123" s="358"/>
      <c r="O123" s="358"/>
      <c r="P123" s="358"/>
      <c r="Q123" s="357"/>
      <c r="R123" s="80"/>
    </row>
    <row r="124" spans="5:18" x14ac:dyDescent="0.25">
      <c r="E124" s="358"/>
      <c r="F124" s="358"/>
      <c r="G124" s="358"/>
      <c r="H124" s="358"/>
      <c r="I124" s="358"/>
      <c r="J124" s="358"/>
      <c r="K124" s="358"/>
      <c r="L124" s="358"/>
      <c r="M124" s="358"/>
      <c r="N124" s="358"/>
      <c r="O124" s="358"/>
      <c r="P124" s="358"/>
      <c r="Q124" s="357"/>
      <c r="R124" s="80"/>
    </row>
    <row r="125" spans="5:18" x14ac:dyDescent="0.25">
      <c r="E125" s="358"/>
      <c r="F125" s="358"/>
      <c r="G125" s="358"/>
      <c r="H125" s="358"/>
      <c r="I125" s="358"/>
      <c r="J125" s="358"/>
      <c r="K125" s="358"/>
      <c r="L125" s="358"/>
      <c r="M125" s="358"/>
      <c r="N125" s="358"/>
      <c r="O125" s="358"/>
      <c r="P125" s="358"/>
      <c r="Q125" s="357"/>
      <c r="R125" s="80"/>
    </row>
    <row r="126" spans="5:18" x14ac:dyDescent="0.25">
      <c r="E126" s="358"/>
      <c r="F126" s="358"/>
      <c r="G126" s="358"/>
      <c r="H126" s="358"/>
      <c r="I126" s="358"/>
      <c r="J126" s="358"/>
      <c r="K126" s="358"/>
      <c r="L126" s="358"/>
      <c r="M126" s="358"/>
      <c r="N126" s="358"/>
      <c r="O126" s="358"/>
      <c r="P126" s="358"/>
      <c r="Q126" s="357"/>
      <c r="R126" s="80"/>
    </row>
    <row r="127" spans="5:18" x14ac:dyDescent="0.25">
      <c r="E127" s="358"/>
      <c r="F127" s="358"/>
      <c r="G127" s="358"/>
      <c r="H127" s="358"/>
      <c r="I127" s="358"/>
      <c r="J127" s="358"/>
      <c r="K127" s="358"/>
      <c r="L127" s="358"/>
      <c r="M127" s="358"/>
      <c r="N127" s="358"/>
      <c r="O127" s="358"/>
      <c r="P127" s="358"/>
      <c r="Q127" s="357"/>
      <c r="R127" s="80"/>
    </row>
    <row r="128" spans="5:18" x14ac:dyDescent="0.25">
      <c r="E128" s="358"/>
      <c r="F128" s="358"/>
      <c r="G128" s="358"/>
      <c r="H128" s="358"/>
      <c r="I128" s="358"/>
      <c r="J128" s="358"/>
      <c r="K128" s="358"/>
      <c r="L128" s="358"/>
      <c r="M128" s="358"/>
      <c r="N128" s="358"/>
      <c r="O128" s="358"/>
      <c r="P128" s="358"/>
      <c r="Q128" s="357"/>
      <c r="R128" s="80"/>
    </row>
    <row r="129" spans="5:18" x14ac:dyDescent="0.25">
      <c r="E129" s="358"/>
      <c r="F129" s="358"/>
      <c r="G129" s="358"/>
      <c r="H129" s="358"/>
      <c r="I129" s="358"/>
      <c r="J129" s="358"/>
      <c r="K129" s="358"/>
      <c r="L129" s="358"/>
      <c r="M129" s="358"/>
      <c r="N129" s="358"/>
      <c r="O129" s="358"/>
      <c r="P129" s="358"/>
      <c r="Q129" s="357"/>
      <c r="R129" s="80"/>
    </row>
    <row r="130" spans="5:18" x14ac:dyDescent="0.25">
      <c r="E130" s="358"/>
      <c r="F130" s="358"/>
      <c r="G130" s="358"/>
      <c r="H130" s="358"/>
      <c r="I130" s="358"/>
      <c r="J130" s="358"/>
      <c r="K130" s="358"/>
      <c r="L130" s="358"/>
      <c r="M130" s="358"/>
      <c r="N130" s="358"/>
      <c r="O130" s="358"/>
      <c r="P130" s="358"/>
      <c r="Q130" s="357"/>
      <c r="R130" s="80"/>
    </row>
    <row r="131" spans="5:18" x14ac:dyDescent="0.25">
      <c r="E131" s="358"/>
      <c r="F131" s="358"/>
      <c r="G131" s="358"/>
      <c r="H131" s="358"/>
      <c r="I131" s="358"/>
      <c r="J131" s="358"/>
      <c r="K131" s="358"/>
      <c r="L131" s="358"/>
      <c r="M131" s="358"/>
      <c r="N131" s="358"/>
      <c r="O131" s="358"/>
      <c r="P131" s="358"/>
      <c r="Q131" s="357"/>
      <c r="R131" s="80"/>
    </row>
    <row r="132" spans="5:18" x14ac:dyDescent="0.25">
      <c r="E132" s="358"/>
      <c r="F132" s="358"/>
      <c r="G132" s="358"/>
      <c r="H132" s="358"/>
      <c r="I132" s="358"/>
      <c r="J132" s="358"/>
      <c r="K132" s="358"/>
      <c r="L132" s="358"/>
      <c r="M132" s="358"/>
      <c r="N132" s="358"/>
      <c r="O132" s="358"/>
      <c r="P132" s="358"/>
      <c r="Q132" s="357"/>
      <c r="R132" s="80"/>
    </row>
    <row r="133" spans="5:18" x14ac:dyDescent="0.25">
      <c r="E133" s="358"/>
      <c r="F133" s="358"/>
      <c r="G133" s="358"/>
      <c r="H133" s="358"/>
      <c r="I133" s="358"/>
      <c r="J133" s="358"/>
      <c r="K133" s="358"/>
      <c r="L133" s="358"/>
      <c r="M133" s="358"/>
      <c r="N133" s="358"/>
      <c r="O133" s="358"/>
      <c r="P133" s="358"/>
      <c r="Q133" s="357"/>
      <c r="R133" s="80"/>
    </row>
    <row r="134" spans="5:18" x14ac:dyDescent="0.25">
      <c r="E134" s="358"/>
      <c r="F134" s="358"/>
      <c r="G134" s="358"/>
      <c r="H134" s="358"/>
      <c r="I134" s="358"/>
      <c r="J134" s="358"/>
      <c r="K134" s="358"/>
      <c r="L134" s="358"/>
      <c r="M134" s="358"/>
      <c r="N134" s="358"/>
      <c r="O134" s="358"/>
      <c r="P134" s="358"/>
      <c r="Q134" s="357"/>
      <c r="R134" s="80"/>
    </row>
    <row r="135" spans="5:18" x14ac:dyDescent="0.25">
      <c r="E135" s="358"/>
      <c r="F135" s="358"/>
      <c r="G135" s="358"/>
      <c r="H135" s="358"/>
      <c r="I135" s="358"/>
      <c r="J135" s="358"/>
      <c r="K135" s="358"/>
      <c r="L135" s="358"/>
      <c r="M135" s="358"/>
      <c r="N135" s="358"/>
      <c r="O135" s="358"/>
      <c r="P135" s="358"/>
      <c r="Q135" s="357"/>
      <c r="R135" s="80"/>
    </row>
    <row r="136" spans="5:18" x14ac:dyDescent="0.25">
      <c r="E136" s="358"/>
      <c r="F136" s="358"/>
      <c r="G136" s="358"/>
      <c r="H136" s="358"/>
      <c r="I136" s="358"/>
      <c r="J136" s="358"/>
      <c r="K136" s="358"/>
      <c r="L136" s="358"/>
      <c r="M136" s="358"/>
      <c r="N136" s="358"/>
      <c r="O136" s="358"/>
      <c r="P136" s="358"/>
      <c r="Q136" s="357"/>
      <c r="R136" s="80"/>
    </row>
    <row r="137" spans="5:18" x14ac:dyDescent="0.25">
      <c r="E137" s="358"/>
      <c r="F137" s="358"/>
      <c r="G137" s="358"/>
      <c r="H137" s="358"/>
      <c r="I137" s="358"/>
      <c r="J137" s="358"/>
      <c r="K137" s="358"/>
      <c r="L137" s="358"/>
      <c r="M137" s="358"/>
      <c r="N137" s="358"/>
      <c r="O137" s="358"/>
      <c r="P137" s="358"/>
      <c r="Q137" s="357"/>
      <c r="R137" s="80"/>
    </row>
    <row r="138" spans="5:18" x14ac:dyDescent="0.25">
      <c r="E138" s="358"/>
      <c r="F138" s="358"/>
      <c r="G138" s="358"/>
      <c r="H138" s="358"/>
      <c r="I138" s="358"/>
      <c r="J138" s="358"/>
      <c r="K138" s="358"/>
      <c r="L138" s="358"/>
      <c r="M138" s="358"/>
      <c r="N138" s="358"/>
      <c r="O138" s="358"/>
      <c r="P138" s="358"/>
      <c r="Q138" s="357"/>
      <c r="R138" s="80"/>
    </row>
    <row r="139" spans="5:18" x14ac:dyDescent="0.25">
      <c r="E139" s="358"/>
      <c r="F139" s="358"/>
      <c r="G139" s="358"/>
      <c r="H139" s="358"/>
      <c r="I139" s="358"/>
      <c r="J139" s="358"/>
      <c r="K139" s="358"/>
      <c r="L139" s="358"/>
      <c r="M139" s="358"/>
      <c r="N139" s="358"/>
      <c r="O139" s="358"/>
      <c r="P139" s="358"/>
      <c r="Q139" s="357"/>
      <c r="R139" s="80"/>
    </row>
    <row r="140" spans="5:18" x14ac:dyDescent="0.25">
      <c r="E140" s="358"/>
      <c r="F140" s="358"/>
      <c r="G140" s="358"/>
      <c r="H140" s="358"/>
      <c r="I140" s="358"/>
      <c r="J140" s="358"/>
      <c r="K140" s="358"/>
      <c r="L140" s="358"/>
      <c r="M140" s="358"/>
      <c r="N140" s="358"/>
      <c r="O140" s="358"/>
      <c r="P140" s="358"/>
      <c r="Q140" s="357"/>
      <c r="R140" s="80"/>
    </row>
    <row r="141" spans="5:18" x14ac:dyDescent="0.25">
      <c r="E141" s="358"/>
      <c r="F141" s="358"/>
      <c r="G141" s="358"/>
      <c r="H141" s="358"/>
      <c r="I141" s="358"/>
      <c r="J141" s="358"/>
      <c r="K141" s="358"/>
      <c r="L141" s="358"/>
      <c r="M141" s="358"/>
      <c r="N141" s="358"/>
      <c r="O141" s="358"/>
      <c r="P141" s="358"/>
      <c r="Q141" s="357"/>
      <c r="R141" s="80"/>
    </row>
    <row r="142" spans="5:18" x14ac:dyDescent="0.25">
      <c r="E142" s="358"/>
      <c r="F142" s="358"/>
      <c r="G142" s="358"/>
      <c r="H142" s="358"/>
      <c r="I142" s="358"/>
      <c r="J142" s="358"/>
      <c r="K142" s="358"/>
      <c r="L142" s="358"/>
      <c r="M142" s="358"/>
      <c r="N142" s="358"/>
      <c r="O142" s="358"/>
      <c r="P142" s="358"/>
      <c r="Q142" s="357"/>
      <c r="R142" s="80"/>
    </row>
    <row r="143" spans="5:18" x14ac:dyDescent="0.25">
      <c r="E143" s="358"/>
      <c r="F143" s="358"/>
      <c r="G143" s="358"/>
      <c r="H143" s="358"/>
      <c r="I143" s="358"/>
      <c r="J143" s="358"/>
      <c r="K143" s="358"/>
      <c r="L143" s="358"/>
      <c r="M143" s="358"/>
      <c r="N143" s="358"/>
      <c r="O143" s="358"/>
      <c r="P143" s="358"/>
      <c r="Q143" s="357"/>
      <c r="R143" s="80"/>
    </row>
    <row r="144" spans="5:18" x14ac:dyDescent="0.25">
      <c r="E144" s="358"/>
      <c r="F144" s="358"/>
      <c r="G144" s="358"/>
      <c r="H144" s="358"/>
      <c r="I144" s="358"/>
      <c r="J144" s="358"/>
      <c r="K144" s="358"/>
      <c r="L144" s="358"/>
      <c r="M144" s="358"/>
      <c r="N144" s="358"/>
      <c r="O144" s="358"/>
      <c r="P144" s="358"/>
      <c r="Q144" s="357"/>
      <c r="R144" s="80"/>
    </row>
    <row r="145" spans="5:18" x14ac:dyDescent="0.25">
      <c r="E145" s="358"/>
      <c r="F145" s="358"/>
      <c r="G145" s="358"/>
      <c r="H145" s="358"/>
      <c r="I145" s="358"/>
      <c r="J145" s="358"/>
      <c r="K145" s="358"/>
      <c r="L145" s="358"/>
      <c r="M145" s="358"/>
      <c r="N145" s="358"/>
      <c r="O145" s="358"/>
      <c r="P145" s="358"/>
      <c r="Q145" s="357"/>
      <c r="R145" s="80"/>
    </row>
    <row r="146" spans="5:18" x14ac:dyDescent="0.25">
      <c r="E146" s="358"/>
      <c r="F146" s="358"/>
      <c r="G146" s="358"/>
      <c r="H146" s="358"/>
      <c r="I146" s="358"/>
      <c r="J146" s="358"/>
      <c r="K146" s="358"/>
      <c r="L146" s="358"/>
      <c r="M146" s="358"/>
      <c r="N146" s="358"/>
      <c r="O146" s="358"/>
      <c r="P146" s="358"/>
      <c r="Q146" s="357"/>
      <c r="R146" s="80"/>
    </row>
    <row r="147" spans="5:18" x14ac:dyDescent="0.25">
      <c r="E147" s="358"/>
      <c r="F147" s="358"/>
      <c r="G147" s="358"/>
      <c r="H147" s="358"/>
      <c r="I147" s="358"/>
      <c r="J147" s="358"/>
      <c r="K147" s="358"/>
      <c r="L147" s="358"/>
      <c r="M147" s="358"/>
      <c r="N147" s="358"/>
      <c r="O147" s="358"/>
      <c r="P147" s="358"/>
      <c r="Q147" s="357"/>
      <c r="R147" s="80"/>
    </row>
    <row r="148" spans="5:18" x14ac:dyDescent="0.25">
      <c r="E148" s="358"/>
      <c r="F148" s="358"/>
      <c r="G148" s="358"/>
      <c r="H148" s="358"/>
      <c r="I148" s="358"/>
      <c r="J148" s="358"/>
      <c r="K148" s="358"/>
      <c r="L148" s="358"/>
      <c r="M148" s="358"/>
      <c r="N148" s="358"/>
      <c r="O148" s="358"/>
      <c r="P148" s="358"/>
      <c r="Q148" s="357"/>
      <c r="R148" s="80"/>
    </row>
    <row r="149" spans="5:18" x14ac:dyDescent="0.25">
      <c r="E149" s="358"/>
      <c r="F149" s="358"/>
      <c r="G149" s="358"/>
      <c r="H149" s="358"/>
      <c r="I149" s="358"/>
      <c r="J149" s="358"/>
      <c r="K149" s="358"/>
      <c r="L149" s="358"/>
      <c r="M149" s="358"/>
      <c r="N149" s="358"/>
      <c r="O149" s="358"/>
      <c r="P149" s="358"/>
      <c r="Q149" s="357"/>
      <c r="R149" s="80"/>
    </row>
    <row r="150" spans="5:18" x14ac:dyDescent="0.25">
      <c r="E150" s="358"/>
      <c r="F150" s="358"/>
      <c r="G150" s="358"/>
      <c r="H150" s="358"/>
      <c r="I150" s="358"/>
      <c r="J150" s="358"/>
      <c r="K150" s="358"/>
      <c r="L150" s="358"/>
      <c r="M150" s="358"/>
      <c r="N150" s="358"/>
      <c r="O150" s="358"/>
      <c r="P150" s="358"/>
      <c r="Q150" s="357"/>
      <c r="R150" s="80"/>
    </row>
    <row r="151" spans="5:18" x14ac:dyDescent="0.25">
      <c r="E151" s="358"/>
      <c r="F151" s="358"/>
      <c r="G151" s="358"/>
      <c r="H151" s="358"/>
      <c r="I151" s="358"/>
      <c r="J151" s="358"/>
      <c r="K151" s="358"/>
      <c r="L151" s="358"/>
      <c r="M151" s="358"/>
      <c r="N151" s="358"/>
      <c r="O151" s="358"/>
      <c r="P151" s="358"/>
      <c r="Q151" s="357"/>
      <c r="R151" s="80"/>
    </row>
    <row r="152" spans="5:18" x14ac:dyDescent="0.25">
      <c r="E152" s="358"/>
      <c r="F152" s="358"/>
      <c r="G152" s="358"/>
      <c r="H152" s="358"/>
      <c r="I152" s="358"/>
      <c r="J152" s="358"/>
      <c r="K152" s="358"/>
      <c r="L152" s="358"/>
      <c r="M152" s="358"/>
      <c r="N152" s="358"/>
      <c r="O152" s="358"/>
      <c r="P152" s="358"/>
      <c r="Q152" s="357"/>
      <c r="R152" s="80"/>
    </row>
    <row r="153" spans="5:18" x14ac:dyDescent="0.25">
      <c r="E153" s="358"/>
      <c r="F153" s="358"/>
      <c r="G153" s="358"/>
      <c r="H153" s="358"/>
      <c r="I153" s="358"/>
      <c r="J153" s="358"/>
      <c r="K153" s="358"/>
      <c r="L153" s="358"/>
      <c r="M153" s="358"/>
      <c r="N153" s="358"/>
      <c r="O153" s="358"/>
      <c r="P153" s="358"/>
      <c r="Q153" s="357"/>
      <c r="R153" s="80"/>
    </row>
    <row r="154" spans="5:18" x14ac:dyDescent="0.25">
      <c r="E154" s="358"/>
      <c r="F154" s="358"/>
      <c r="G154" s="358"/>
      <c r="H154" s="358"/>
      <c r="I154" s="358"/>
      <c r="J154" s="358"/>
      <c r="K154" s="358"/>
      <c r="L154" s="358"/>
      <c r="M154" s="358"/>
      <c r="N154" s="358"/>
      <c r="O154" s="358"/>
      <c r="P154" s="358"/>
      <c r="Q154" s="357"/>
      <c r="R154" s="80"/>
    </row>
    <row r="155" spans="5:18" x14ac:dyDescent="0.25">
      <c r="E155" s="358"/>
      <c r="F155" s="358"/>
      <c r="G155" s="358"/>
      <c r="H155" s="358"/>
      <c r="I155" s="358"/>
      <c r="J155" s="358"/>
      <c r="K155" s="358"/>
      <c r="L155" s="358"/>
      <c r="M155" s="358"/>
      <c r="N155" s="358"/>
      <c r="O155" s="358"/>
      <c r="P155" s="358"/>
      <c r="Q155" s="357"/>
      <c r="R155" s="80"/>
    </row>
    <row r="156" spans="5:18" x14ac:dyDescent="0.25">
      <c r="E156" s="358"/>
      <c r="F156" s="358"/>
      <c r="G156" s="358"/>
      <c r="H156" s="358"/>
      <c r="I156" s="358"/>
      <c r="J156" s="358"/>
      <c r="K156" s="358"/>
      <c r="L156" s="358"/>
      <c r="M156" s="358"/>
      <c r="N156" s="358"/>
      <c r="O156" s="358"/>
      <c r="P156" s="358"/>
      <c r="Q156" s="357"/>
      <c r="R156" s="80"/>
    </row>
    <row r="157" spans="5:18" x14ac:dyDescent="0.25">
      <c r="E157" s="358"/>
      <c r="F157" s="358"/>
      <c r="G157" s="358"/>
      <c r="H157" s="358"/>
      <c r="I157" s="358"/>
      <c r="J157" s="358"/>
      <c r="K157" s="358"/>
      <c r="L157" s="358"/>
      <c r="M157" s="358"/>
      <c r="N157" s="358"/>
      <c r="O157" s="358"/>
      <c r="P157" s="358"/>
      <c r="Q157" s="357"/>
      <c r="R157" s="80"/>
    </row>
    <row r="158" spans="5:18" x14ac:dyDescent="0.25">
      <c r="E158" s="358"/>
      <c r="F158" s="358"/>
      <c r="G158" s="358"/>
      <c r="H158" s="358"/>
      <c r="I158" s="358"/>
      <c r="J158" s="358"/>
      <c r="K158" s="358"/>
      <c r="L158" s="358"/>
      <c r="M158" s="358"/>
      <c r="N158" s="358"/>
      <c r="O158" s="358"/>
      <c r="P158" s="358"/>
      <c r="Q158" s="357"/>
      <c r="R158" s="80"/>
    </row>
    <row r="159" spans="5:18" x14ac:dyDescent="0.25">
      <c r="E159" s="358"/>
      <c r="F159" s="358"/>
      <c r="G159" s="358"/>
      <c r="H159" s="358"/>
      <c r="I159" s="358"/>
      <c r="J159" s="358"/>
      <c r="K159" s="358"/>
      <c r="L159" s="358"/>
      <c r="M159" s="358"/>
      <c r="N159" s="358"/>
      <c r="O159" s="358"/>
      <c r="P159" s="358"/>
      <c r="Q159" s="357"/>
      <c r="R159" s="80"/>
    </row>
    <row r="160" spans="5:18" x14ac:dyDescent="0.25">
      <c r="E160" s="358"/>
      <c r="F160" s="358"/>
      <c r="G160" s="358"/>
      <c r="H160" s="358"/>
      <c r="I160" s="358"/>
      <c r="J160" s="358"/>
      <c r="K160" s="358"/>
      <c r="L160" s="358"/>
      <c r="M160" s="358"/>
      <c r="N160" s="358"/>
      <c r="O160" s="358"/>
      <c r="P160" s="358"/>
      <c r="Q160" s="357"/>
      <c r="R160" s="80"/>
    </row>
    <row r="161" spans="5:18" x14ac:dyDescent="0.25">
      <c r="E161" s="358"/>
      <c r="F161" s="358"/>
      <c r="G161" s="358"/>
      <c r="H161" s="358"/>
      <c r="I161" s="358"/>
      <c r="J161" s="358"/>
      <c r="K161" s="358"/>
      <c r="L161" s="358"/>
      <c r="M161" s="358"/>
      <c r="N161" s="358"/>
      <c r="O161" s="358"/>
      <c r="P161" s="358"/>
      <c r="Q161" s="357"/>
      <c r="R161" s="80"/>
    </row>
    <row r="162" spans="5:18" x14ac:dyDescent="0.25">
      <c r="E162" s="358"/>
      <c r="F162" s="358"/>
      <c r="G162" s="358"/>
      <c r="H162" s="358"/>
      <c r="I162" s="358"/>
      <c r="J162" s="358"/>
      <c r="K162" s="358"/>
      <c r="L162" s="358"/>
      <c r="M162" s="358"/>
      <c r="N162" s="358"/>
      <c r="O162" s="358"/>
      <c r="P162" s="358"/>
      <c r="Q162" s="357"/>
      <c r="R162" s="80"/>
    </row>
    <row r="163" spans="5:18" x14ac:dyDescent="0.25">
      <c r="E163" s="358"/>
      <c r="F163" s="358"/>
      <c r="G163" s="358"/>
      <c r="H163" s="358"/>
      <c r="I163" s="358"/>
      <c r="J163" s="358"/>
      <c r="K163" s="358"/>
      <c r="L163" s="358"/>
      <c r="M163" s="358"/>
      <c r="N163" s="358"/>
      <c r="O163" s="358"/>
      <c r="P163" s="358"/>
      <c r="Q163" s="357"/>
      <c r="R163" s="80"/>
    </row>
    <row r="164" spans="5:18" x14ac:dyDescent="0.25">
      <c r="E164" s="358"/>
      <c r="F164" s="358"/>
      <c r="G164" s="358"/>
      <c r="H164" s="358"/>
      <c r="I164" s="358"/>
      <c r="J164" s="358"/>
      <c r="K164" s="358"/>
      <c r="L164" s="358"/>
      <c r="M164" s="358"/>
      <c r="N164" s="358"/>
      <c r="O164" s="358"/>
      <c r="P164" s="358"/>
      <c r="Q164" s="357"/>
      <c r="R164" s="80"/>
    </row>
    <row r="165" spans="5:18" x14ac:dyDescent="0.25">
      <c r="E165" s="358"/>
      <c r="F165" s="358"/>
      <c r="G165" s="358"/>
      <c r="H165" s="358"/>
      <c r="I165" s="358"/>
      <c r="J165" s="358"/>
      <c r="K165" s="358"/>
      <c r="L165" s="358"/>
      <c r="M165" s="358"/>
      <c r="N165" s="358"/>
      <c r="O165" s="358"/>
      <c r="P165" s="358"/>
      <c r="Q165" s="357"/>
      <c r="R165" s="80"/>
    </row>
    <row r="166" spans="5:18" x14ac:dyDescent="0.25">
      <c r="E166" s="358"/>
      <c r="F166" s="358"/>
      <c r="G166" s="358"/>
      <c r="H166" s="358"/>
      <c r="I166" s="358"/>
      <c r="J166" s="358"/>
      <c r="K166" s="358"/>
      <c r="L166" s="358"/>
      <c r="M166" s="358"/>
      <c r="N166" s="358"/>
      <c r="O166" s="358"/>
      <c r="P166" s="358"/>
      <c r="Q166" s="357"/>
      <c r="R166" s="80"/>
    </row>
    <row r="167" spans="5:18" x14ac:dyDescent="0.25">
      <c r="E167" s="358"/>
      <c r="F167" s="358"/>
      <c r="G167" s="358"/>
      <c r="H167" s="358"/>
      <c r="I167" s="358"/>
      <c r="J167" s="358"/>
      <c r="K167" s="358"/>
      <c r="L167" s="358"/>
      <c r="M167" s="358"/>
      <c r="N167" s="358"/>
      <c r="O167" s="358"/>
      <c r="P167" s="358"/>
      <c r="Q167" s="357"/>
      <c r="R167" s="80"/>
    </row>
    <row r="168" spans="5:18" x14ac:dyDescent="0.25">
      <c r="E168" s="358"/>
      <c r="F168" s="358"/>
      <c r="G168" s="358"/>
      <c r="H168" s="358"/>
      <c r="I168" s="358"/>
      <c r="J168" s="358"/>
      <c r="K168" s="358"/>
      <c r="L168" s="358"/>
      <c r="M168" s="358"/>
      <c r="N168" s="358"/>
      <c r="O168" s="358"/>
      <c r="P168" s="358"/>
      <c r="Q168" s="357"/>
      <c r="R168" s="80"/>
    </row>
    <row r="169" spans="5:18" x14ac:dyDescent="0.25">
      <c r="E169" s="358"/>
      <c r="F169" s="358"/>
      <c r="G169" s="358"/>
      <c r="H169" s="358"/>
      <c r="I169" s="358"/>
      <c r="J169" s="358"/>
      <c r="K169" s="358"/>
      <c r="L169" s="358"/>
      <c r="M169" s="358"/>
      <c r="N169" s="358"/>
      <c r="O169" s="358"/>
      <c r="P169" s="358"/>
      <c r="Q169" s="357"/>
      <c r="R169" s="80"/>
    </row>
    <row r="170" spans="5:18" x14ac:dyDescent="0.25">
      <c r="E170" s="358"/>
      <c r="F170" s="358"/>
      <c r="G170" s="358"/>
      <c r="H170" s="358"/>
      <c r="I170" s="358"/>
      <c r="J170" s="358"/>
      <c r="K170" s="358"/>
      <c r="L170" s="358"/>
      <c r="M170" s="358"/>
      <c r="N170" s="358"/>
      <c r="O170" s="358"/>
      <c r="P170" s="358"/>
      <c r="Q170" s="357"/>
      <c r="R170" s="80"/>
    </row>
    <row r="171" spans="5:18" x14ac:dyDescent="0.25">
      <c r="E171" s="358"/>
      <c r="F171" s="358"/>
      <c r="G171" s="358"/>
      <c r="H171" s="358"/>
      <c r="I171" s="358"/>
      <c r="J171" s="358"/>
      <c r="K171" s="358"/>
      <c r="L171" s="358"/>
      <c r="M171" s="358"/>
      <c r="N171" s="358"/>
      <c r="O171" s="358"/>
      <c r="P171" s="358"/>
      <c r="Q171" s="357"/>
      <c r="R171" s="80"/>
    </row>
    <row r="172" spans="5:18" x14ac:dyDescent="0.25">
      <c r="E172" s="358"/>
      <c r="F172" s="358"/>
      <c r="G172" s="358"/>
      <c r="H172" s="358"/>
      <c r="I172" s="358"/>
      <c r="J172" s="358"/>
      <c r="K172" s="358"/>
      <c r="L172" s="358"/>
      <c r="M172" s="358"/>
      <c r="N172" s="358"/>
      <c r="O172" s="358"/>
      <c r="P172" s="358"/>
      <c r="Q172" s="357"/>
      <c r="R172" s="80"/>
    </row>
    <row r="173" spans="5:18" x14ac:dyDescent="0.25">
      <c r="E173" s="358"/>
      <c r="F173" s="358"/>
      <c r="G173" s="358"/>
      <c r="H173" s="358"/>
      <c r="I173" s="358"/>
      <c r="J173" s="358"/>
      <c r="K173" s="358"/>
      <c r="L173" s="358"/>
      <c r="M173" s="358"/>
      <c r="N173" s="358"/>
      <c r="O173" s="358"/>
      <c r="P173" s="358"/>
      <c r="Q173" s="357"/>
      <c r="R173" s="80"/>
    </row>
    <row r="174" spans="5:18" x14ac:dyDescent="0.25">
      <c r="E174" s="358"/>
      <c r="F174" s="358"/>
      <c r="G174" s="358"/>
      <c r="H174" s="358"/>
      <c r="I174" s="358"/>
      <c r="J174" s="358"/>
      <c r="K174" s="358"/>
      <c r="L174" s="358"/>
      <c r="M174" s="358"/>
      <c r="N174" s="358"/>
      <c r="O174" s="358"/>
      <c r="P174" s="358"/>
      <c r="Q174" s="357"/>
      <c r="R174" s="80"/>
    </row>
    <row r="175" spans="5:18" x14ac:dyDescent="0.25">
      <c r="E175" s="358"/>
      <c r="F175" s="358"/>
      <c r="G175" s="358"/>
      <c r="H175" s="358"/>
      <c r="I175" s="358"/>
      <c r="J175" s="358"/>
      <c r="K175" s="358"/>
      <c r="L175" s="358"/>
      <c r="M175" s="358"/>
      <c r="N175" s="358"/>
      <c r="O175" s="358"/>
      <c r="P175" s="358"/>
      <c r="Q175" s="357"/>
      <c r="R175" s="80"/>
    </row>
    <row r="176" spans="5:18" x14ac:dyDescent="0.25">
      <c r="E176" s="358"/>
      <c r="F176" s="358"/>
      <c r="G176" s="358"/>
      <c r="H176" s="358"/>
      <c r="I176" s="358"/>
      <c r="J176" s="358"/>
      <c r="K176" s="358"/>
      <c r="L176" s="358"/>
      <c r="M176" s="358"/>
      <c r="N176" s="358"/>
      <c r="O176" s="358"/>
      <c r="P176" s="358"/>
      <c r="Q176" s="357"/>
      <c r="R176" s="80"/>
    </row>
    <row r="177" spans="5:18" x14ac:dyDescent="0.25">
      <c r="E177" s="358"/>
      <c r="F177" s="358"/>
      <c r="G177" s="358"/>
      <c r="H177" s="358"/>
      <c r="I177" s="358"/>
      <c r="J177" s="358"/>
      <c r="K177" s="358"/>
      <c r="L177" s="358"/>
      <c r="M177" s="358"/>
      <c r="N177" s="358"/>
      <c r="O177" s="358"/>
      <c r="P177" s="358"/>
      <c r="Q177" s="357"/>
      <c r="R177" s="80"/>
    </row>
    <row r="178" spans="5:18" x14ac:dyDescent="0.25">
      <c r="E178" s="358"/>
      <c r="F178" s="358"/>
      <c r="G178" s="358"/>
      <c r="H178" s="358"/>
      <c r="I178" s="358"/>
      <c r="J178" s="358"/>
      <c r="K178" s="358"/>
      <c r="L178" s="358"/>
      <c r="M178" s="358"/>
      <c r="N178" s="358"/>
      <c r="O178" s="358"/>
      <c r="P178" s="358"/>
      <c r="Q178" s="357"/>
      <c r="R178" s="80"/>
    </row>
    <row r="179" spans="5:18" x14ac:dyDescent="0.25">
      <c r="E179" s="358"/>
      <c r="F179" s="358"/>
      <c r="G179" s="358"/>
      <c r="H179" s="358"/>
      <c r="I179" s="358"/>
      <c r="J179" s="358"/>
      <c r="K179" s="358"/>
      <c r="L179" s="358"/>
      <c r="M179" s="358"/>
      <c r="N179" s="358"/>
      <c r="O179" s="358"/>
      <c r="P179" s="358"/>
      <c r="Q179" s="357"/>
      <c r="R179" s="80"/>
    </row>
    <row r="180" spans="5:18" x14ac:dyDescent="0.25">
      <c r="E180" s="358"/>
      <c r="F180" s="358"/>
      <c r="G180" s="358"/>
      <c r="H180" s="358"/>
      <c r="I180" s="358"/>
      <c r="J180" s="358"/>
      <c r="K180" s="358"/>
      <c r="L180" s="358"/>
      <c r="M180" s="358"/>
      <c r="N180" s="358"/>
      <c r="O180" s="358"/>
      <c r="P180" s="358"/>
      <c r="Q180" s="357"/>
      <c r="R180" s="80"/>
    </row>
    <row r="181" spans="5:18" x14ac:dyDescent="0.25">
      <c r="E181" s="358"/>
      <c r="F181" s="358"/>
      <c r="G181" s="358"/>
      <c r="H181" s="358"/>
      <c r="I181" s="358"/>
      <c r="J181" s="358"/>
      <c r="K181" s="358"/>
      <c r="L181" s="358"/>
      <c r="M181" s="358"/>
      <c r="N181" s="358"/>
      <c r="O181" s="358"/>
      <c r="P181" s="358"/>
      <c r="Q181" s="357"/>
      <c r="R181" s="80"/>
    </row>
    <row r="182" spans="5:18" x14ac:dyDescent="0.25">
      <c r="E182" s="358"/>
      <c r="F182" s="358"/>
      <c r="G182" s="358"/>
      <c r="H182" s="358"/>
      <c r="I182" s="358"/>
      <c r="J182" s="358"/>
      <c r="K182" s="358"/>
      <c r="L182" s="358"/>
      <c r="M182" s="358"/>
      <c r="N182" s="358"/>
      <c r="O182" s="358"/>
      <c r="P182" s="358"/>
      <c r="Q182" s="357"/>
      <c r="R182" s="80"/>
    </row>
    <row r="183" spans="5:18" x14ac:dyDescent="0.25">
      <c r="E183" s="358"/>
      <c r="F183" s="358"/>
      <c r="G183" s="358"/>
      <c r="H183" s="358"/>
      <c r="I183" s="358"/>
      <c r="J183" s="358"/>
      <c r="K183" s="358"/>
      <c r="L183" s="358"/>
      <c r="M183" s="358"/>
      <c r="N183" s="358"/>
      <c r="O183" s="358"/>
      <c r="P183" s="358"/>
      <c r="Q183" s="357"/>
      <c r="R183" s="80"/>
    </row>
    <row r="184" spans="5:18" x14ac:dyDescent="0.25">
      <c r="E184" s="358"/>
      <c r="F184" s="358"/>
      <c r="G184" s="358"/>
      <c r="H184" s="358"/>
      <c r="I184" s="358"/>
      <c r="J184" s="358"/>
      <c r="K184" s="358"/>
      <c r="L184" s="358"/>
      <c r="M184" s="358"/>
      <c r="N184" s="358"/>
      <c r="O184" s="358"/>
      <c r="P184" s="358"/>
      <c r="Q184" s="357"/>
      <c r="R184" s="80"/>
    </row>
    <row r="185" spans="5:18" x14ac:dyDescent="0.25">
      <c r="E185" s="358"/>
      <c r="F185" s="358"/>
      <c r="G185" s="358"/>
      <c r="H185" s="358"/>
      <c r="I185" s="358"/>
      <c r="J185" s="358"/>
      <c r="K185" s="358"/>
      <c r="L185" s="358"/>
      <c r="M185" s="358"/>
      <c r="N185" s="358"/>
      <c r="O185" s="358"/>
      <c r="P185" s="358"/>
      <c r="Q185" s="357"/>
      <c r="R185" s="80"/>
    </row>
    <row r="186" spans="5:18" x14ac:dyDescent="0.25">
      <c r="E186" s="358"/>
      <c r="F186" s="358"/>
      <c r="G186" s="358"/>
      <c r="H186" s="358"/>
      <c r="I186" s="358"/>
      <c r="J186" s="358"/>
      <c r="K186" s="358"/>
      <c r="L186" s="358"/>
      <c r="M186" s="358"/>
      <c r="N186" s="358"/>
      <c r="O186" s="358"/>
      <c r="P186" s="358"/>
      <c r="Q186" s="357"/>
      <c r="R186" s="80"/>
    </row>
    <row r="187" spans="5:18" x14ac:dyDescent="0.25">
      <c r="E187" s="358"/>
      <c r="F187" s="358"/>
      <c r="G187" s="358"/>
      <c r="H187" s="358"/>
      <c r="I187" s="358"/>
      <c r="J187" s="358"/>
      <c r="K187" s="358"/>
      <c r="L187" s="358"/>
      <c r="M187" s="358"/>
      <c r="N187" s="358"/>
      <c r="O187" s="358"/>
      <c r="P187" s="358"/>
      <c r="Q187" s="357"/>
      <c r="R187" s="80"/>
    </row>
    <row r="188" spans="5:18" x14ac:dyDescent="0.25">
      <c r="E188" s="358"/>
      <c r="F188" s="358"/>
      <c r="G188" s="358"/>
      <c r="H188" s="358"/>
      <c r="I188" s="358"/>
      <c r="J188" s="358"/>
      <c r="K188" s="358"/>
      <c r="L188" s="358"/>
      <c r="M188" s="358"/>
      <c r="N188" s="358"/>
      <c r="O188" s="358"/>
      <c r="P188" s="358"/>
      <c r="Q188" s="357"/>
      <c r="R188" s="80"/>
    </row>
    <row r="189" spans="5:18" x14ac:dyDescent="0.25">
      <c r="E189" s="358"/>
      <c r="F189" s="358"/>
      <c r="G189" s="358"/>
      <c r="H189" s="358"/>
      <c r="I189" s="358"/>
      <c r="J189" s="358"/>
      <c r="K189" s="358"/>
      <c r="L189" s="358"/>
      <c r="M189" s="358"/>
      <c r="N189" s="358"/>
      <c r="O189" s="358"/>
      <c r="P189" s="358"/>
      <c r="Q189" s="357"/>
      <c r="R189" s="80"/>
    </row>
    <row r="190" spans="5:18" x14ac:dyDescent="0.25">
      <c r="E190" s="358"/>
      <c r="F190" s="358"/>
      <c r="G190" s="358"/>
      <c r="H190" s="358"/>
      <c r="I190" s="358"/>
      <c r="J190" s="358"/>
      <c r="K190" s="358"/>
      <c r="L190" s="358"/>
      <c r="M190" s="358"/>
      <c r="N190" s="358"/>
      <c r="O190" s="358"/>
      <c r="P190" s="358"/>
      <c r="Q190" s="357"/>
      <c r="R190" s="80"/>
    </row>
    <row r="191" spans="5:18" x14ac:dyDescent="0.25">
      <c r="E191" s="358"/>
      <c r="F191" s="358"/>
      <c r="G191" s="358"/>
      <c r="H191" s="358"/>
      <c r="I191" s="358"/>
      <c r="J191" s="358"/>
      <c r="K191" s="358"/>
      <c r="L191" s="358"/>
      <c r="M191" s="358"/>
      <c r="N191" s="358"/>
      <c r="O191" s="358"/>
      <c r="P191" s="358"/>
      <c r="Q191" s="357"/>
      <c r="R191" s="80"/>
    </row>
    <row r="192" spans="5:18" x14ac:dyDescent="0.25">
      <c r="E192" s="358"/>
      <c r="F192" s="358"/>
      <c r="G192" s="358"/>
      <c r="H192" s="358"/>
      <c r="I192" s="358"/>
      <c r="J192" s="358"/>
      <c r="K192" s="358"/>
      <c r="L192" s="358"/>
      <c r="M192" s="358"/>
      <c r="N192" s="358"/>
      <c r="O192" s="358"/>
      <c r="P192" s="358"/>
      <c r="Q192" s="357"/>
      <c r="R192" s="80"/>
    </row>
    <row r="193" spans="5:18" x14ac:dyDescent="0.25">
      <c r="E193" s="358"/>
      <c r="F193" s="358"/>
      <c r="G193" s="358"/>
      <c r="H193" s="358"/>
      <c r="I193" s="358"/>
      <c r="J193" s="358"/>
      <c r="K193" s="358"/>
      <c r="L193" s="358"/>
      <c r="M193" s="358"/>
      <c r="N193" s="358"/>
      <c r="O193" s="358"/>
      <c r="P193" s="358"/>
      <c r="Q193" s="357"/>
      <c r="R193" s="80"/>
    </row>
    <row r="194" spans="5:18" x14ac:dyDescent="0.25">
      <c r="E194" s="358"/>
      <c r="F194" s="358"/>
      <c r="G194" s="358"/>
      <c r="H194" s="358"/>
      <c r="I194" s="358"/>
      <c r="J194" s="358"/>
      <c r="K194" s="358"/>
      <c r="L194" s="358"/>
      <c r="M194" s="358"/>
      <c r="N194" s="358"/>
      <c r="O194" s="358"/>
      <c r="P194" s="358"/>
      <c r="Q194" s="357"/>
      <c r="R194" s="80"/>
    </row>
    <row r="195" spans="5:18" x14ac:dyDescent="0.25">
      <c r="E195" s="358"/>
      <c r="F195" s="358"/>
      <c r="G195" s="358"/>
      <c r="H195" s="358"/>
      <c r="I195" s="358"/>
      <c r="J195" s="358"/>
      <c r="K195" s="358"/>
      <c r="L195" s="358"/>
      <c r="M195" s="358"/>
      <c r="N195" s="358"/>
      <c r="O195" s="358"/>
      <c r="P195" s="358"/>
      <c r="Q195" s="357"/>
      <c r="R195" s="80"/>
    </row>
    <row r="196" spans="5:18" x14ac:dyDescent="0.25">
      <c r="E196" s="358"/>
      <c r="F196" s="358"/>
      <c r="G196" s="358"/>
      <c r="H196" s="358"/>
      <c r="I196" s="358"/>
      <c r="J196" s="358"/>
      <c r="K196" s="358"/>
      <c r="L196" s="358"/>
      <c r="M196" s="358"/>
      <c r="N196" s="358"/>
      <c r="O196" s="358"/>
      <c r="P196" s="358"/>
      <c r="Q196" s="357"/>
      <c r="R196" s="80"/>
    </row>
    <row r="197" spans="5:18" x14ac:dyDescent="0.25">
      <c r="E197" s="358"/>
      <c r="F197" s="358"/>
      <c r="G197" s="358"/>
      <c r="H197" s="358"/>
      <c r="I197" s="358"/>
      <c r="J197" s="358"/>
      <c r="K197" s="358"/>
      <c r="L197" s="358"/>
      <c r="M197" s="358"/>
      <c r="N197" s="358"/>
      <c r="O197" s="358"/>
      <c r="P197" s="358"/>
      <c r="Q197" s="357"/>
      <c r="R197" s="80"/>
    </row>
    <row r="198" spans="5:18" x14ac:dyDescent="0.25">
      <c r="E198" s="358"/>
      <c r="F198" s="358"/>
      <c r="G198" s="358"/>
      <c r="H198" s="358"/>
      <c r="I198" s="358"/>
      <c r="J198" s="358"/>
      <c r="K198" s="358"/>
      <c r="L198" s="358"/>
      <c r="M198" s="358"/>
      <c r="N198" s="358"/>
      <c r="O198" s="358"/>
      <c r="P198" s="358"/>
      <c r="Q198" s="357"/>
      <c r="R198" s="80"/>
    </row>
    <row r="199" spans="5:18" x14ac:dyDescent="0.25">
      <c r="E199" s="358"/>
      <c r="F199" s="358"/>
      <c r="G199" s="358"/>
      <c r="H199" s="358"/>
      <c r="I199" s="358"/>
      <c r="J199" s="358"/>
      <c r="K199" s="358"/>
      <c r="L199" s="358"/>
      <c r="M199" s="358"/>
      <c r="N199" s="358"/>
      <c r="O199" s="358"/>
      <c r="P199" s="358"/>
      <c r="Q199" s="357"/>
      <c r="R199" s="80"/>
    </row>
    <row r="200" spans="5:18" x14ac:dyDescent="0.25">
      <c r="E200" s="358"/>
      <c r="F200" s="358"/>
      <c r="G200" s="358"/>
      <c r="H200" s="358"/>
      <c r="I200" s="358"/>
      <c r="J200" s="358"/>
      <c r="K200" s="358"/>
      <c r="L200" s="358"/>
      <c r="M200" s="358"/>
      <c r="N200" s="358"/>
      <c r="O200" s="358"/>
      <c r="P200" s="358"/>
      <c r="Q200" s="357"/>
      <c r="R200" s="80"/>
    </row>
    <row r="201" spans="5:18" x14ac:dyDescent="0.25">
      <c r="E201" s="358"/>
      <c r="F201" s="358"/>
      <c r="G201" s="358"/>
      <c r="H201" s="358"/>
      <c r="I201" s="358"/>
      <c r="J201" s="358"/>
      <c r="K201" s="358"/>
      <c r="L201" s="358"/>
      <c r="M201" s="358"/>
      <c r="N201" s="358"/>
      <c r="O201" s="358"/>
      <c r="P201" s="358"/>
      <c r="Q201" s="357"/>
      <c r="R201" s="80"/>
    </row>
    <row r="202" spans="5:18" x14ac:dyDescent="0.25">
      <c r="E202" s="358"/>
      <c r="F202" s="358"/>
      <c r="G202" s="358"/>
      <c r="H202" s="358"/>
      <c r="I202" s="358"/>
      <c r="J202" s="358"/>
      <c r="K202" s="358"/>
      <c r="L202" s="358"/>
      <c r="M202" s="358"/>
      <c r="N202" s="358"/>
      <c r="O202" s="358"/>
      <c r="P202" s="358"/>
      <c r="Q202" s="357"/>
      <c r="R202" s="80"/>
    </row>
    <row r="203" spans="5:18" x14ac:dyDescent="0.25">
      <c r="E203" s="358"/>
      <c r="F203" s="358"/>
      <c r="G203" s="358"/>
      <c r="H203" s="358"/>
      <c r="I203" s="358"/>
      <c r="J203" s="358"/>
      <c r="K203" s="358"/>
      <c r="L203" s="358"/>
      <c r="M203" s="358"/>
      <c r="N203" s="358"/>
      <c r="O203" s="358"/>
      <c r="P203" s="358"/>
      <c r="Q203" s="357"/>
      <c r="R203" s="80"/>
    </row>
    <row r="204" spans="5:18" x14ac:dyDescent="0.25">
      <c r="E204" s="358"/>
      <c r="F204" s="358"/>
      <c r="G204" s="358"/>
      <c r="H204" s="358"/>
      <c r="I204" s="358"/>
      <c r="J204" s="358"/>
      <c r="K204" s="358"/>
      <c r="L204" s="358"/>
      <c r="M204" s="358"/>
      <c r="N204" s="358"/>
      <c r="O204" s="358"/>
      <c r="P204" s="358"/>
      <c r="Q204" s="357"/>
      <c r="R204" s="80"/>
    </row>
    <row r="205" spans="5:18" x14ac:dyDescent="0.25">
      <c r="E205" s="358"/>
      <c r="F205" s="358"/>
      <c r="G205" s="358"/>
      <c r="H205" s="358"/>
      <c r="I205" s="358"/>
      <c r="J205" s="358"/>
      <c r="K205" s="358"/>
      <c r="L205" s="358"/>
      <c r="M205" s="358"/>
      <c r="N205" s="358"/>
      <c r="O205" s="358"/>
      <c r="P205" s="358"/>
      <c r="Q205" s="357"/>
      <c r="R205" s="80"/>
    </row>
    <row r="206" spans="5:18" x14ac:dyDescent="0.25">
      <c r="E206" s="358"/>
      <c r="F206" s="358"/>
      <c r="G206" s="358"/>
      <c r="H206" s="358"/>
      <c r="I206" s="358"/>
      <c r="J206" s="358"/>
      <c r="K206" s="358"/>
      <c r="L206" s="358"/>
      <c r="M206" s="358"/>
      <c r="N206" s="358"/>
      <c r="O206" s="358"/>
      <c r="P206" s="358"/>
      <c r="Q206" s="357"/>
      <c r="R206" s="80"/>
    </row>
    <row r="207" spans="5:18" x14ac:dyDescent="0.25">
      <c r="E207" s="358"/>
      <c r="F207" s="358"/>
      <c r="G207" s="358"/>
      <c r="H207" s="358"/>
      <c r="I207" s="358"/>
      <c r="J207" s="358"/>
      <c r="K207" s="358"/>
      <c r="L207" s="358"/>
      <c r="M207" s="358"/>
      <c r="N207" s="358"/>
      <c r="O207" s="358"/>
      <c r="P207" s="358"/>
      <c r="Q207" s="357"/>
      <c r="R207" s="80"/>
    </row>
    <row r="208" spans="5:18" x14ac:dyDescent="0.25">
      <c r="E208" s="358"/>
      <c r="F208" s="358"/>
      <c r="G208" s="358"/>
      <c r="H208" s="358"/>
      <c r="I208" s="358"/>
      <c r="J208" s="358"/>
      <c r="K208" s="358"/>
      <c r="L208" s="358"/>
      <c r="M208" s="358"/>
      <c r="N208" s="358"/>
      <c r="O208" s="358"/>
      <c r="P208" s="358"/>
      <c r="Q208" s="357"/>
      <c r="R208" s="80"/>
    </row>
    <row r="209" spans="5:18" x14ac:dyDescent="0.25">
      <c r="E209" s="358"/>
      <c r="F209" s="358"/>
      <c r="G209" s="358"/>
      <c r="H209" s="358"/>
      <c r="I209" s="358"/>
      <c r="J209" s="358"/>
      <c r="K209" s="358"/>
      <c r="L209" s="358"/>
      <c r="M209" s="358"/>
      <c r="N209" s="358"/>
      <c r="O209" s="358"/>
      <c r="P209" s="358"/>
      <c r="Q209" s="357"/>
      <c r="R209" s="80"/>
    </row>
    <row r="210" spans="5:18" x14ac:dyDescent="0.25">
      <c r="E210" s="358"/>
      <c r="F210" s="358"/>
      <c r="G210" s="358"/>
      <c r="H210" s="358"/>
      <c r="I210" s="358"/>
      <c r="J210" s="358"/>
      <c r="K210" s="358"/>
      <c r="L210" s="358"/>
      <c r="M210" s="358"/>
      <c r="N210" s="358"/>
      <c r="O210" s="358"/>
      <c r="P210" s="358"/>
      <c r="Q210" s="357"/>
      <c r="R210" s="80"/>
    </row>
    <row r="211" spans="5:18" x14ac:dyDescent="0.25">
      <c r="E211" s="358"/>
      <c r="F211" s="358"/>
      <c r="G211" s="358"/>
      <c r="H211" s="358"/>
      <c r="I211" s="358"/>
      <c r="J211" s="358"/>
      <c r="K211" s="358"/>
      <c r="L211" s="358"/>
      <c r="M211" s="358"/>
      <c r="N211" s="358"/>
      <c r="O211" s="358"/>
      <c r="P211" s="358"/>
      <c r="Q211" s="357"/>
      <c r="R211" s="80"/>
    </row>
    <row r="212" spans="5:18" x14ac:dyDescent="0.25">
      <c r="E212" s="358"/>
      <c r="F212" s="358"/>
      <c r="G212" s="358"/>
      <c r="H212" s="358"/>
      <c r="I212" s="358"/>
      <c r="J212" s="358"/>
      <c r="K212" s="358"/>
      <c r="L212" s="358"/>
      <c r="M212" s="358"/>
      <c r="N212" s="358"/>
      <c r="O212" s="358"/>
      <c r="P212" s="358"/>
      <c r="Q212" s="357"/>
      <c r="R212" s="80"/>
    </row>
    <row r="213" spans="5:18" x14ac:dyDescent="0.25">
      <c r="E213" s="358"/>
      <c r="F213" s="358"/>
      <c r="G213" s="358"/>
      <c r="H213" s="358"/>
      <c r="I213" s="358"/>
      <c r="J213" s="358"/>
      <c r="K213" s="358"/>
      <c r="L213" s="358"/>
      <c r="M213" s="358"/>
      <c r="N213" s="358"/>
      <c r="O213" s="358"/>
      <c r="P213" s="358"/>
      <c r="Q213" s="357"/>
      <c r="R213" s="80"/>
    </row>
    <row r="214" spans="5:18" x14ac:dyDescent="0.25">
      <c r="E214" s="358"/>
      <c r="F214" s="358"/>
      <c r="G214" s="358"/>
      <c r="H214" s="358"/>
      <c r="I214" s="358"/>
      <c r="J214" s="358"/>
      <c r="K214" s="358"/>
      <c r="L214" s="358"/>
      <c r="M214" s="358"/>
      <c r="N214" s="358"/>
      <c r="O214" s="358"/>
      <c r="P214" s="358"/>
      <c r="Q214" s="357"/>
      <c r="R214" s="80"/>
    </row>
    <row r="215" spans="5:18" x14ac:dyDescent="0.25">
      <c r="E215" s="358"/>
      <c r="F215" s="358"/>
      <c r="G215" s="358"/>
      <c r="H215" s="358"/>
      <c r="I215" s="358"/>
      <c r="J215" s="358"/>
      <c r="K215" s="358"/>
      <c r="L215" s="358"/>
      <c r="M215" s="358"/>
      <c r="N215" s="358"/>
      <c r="O215" s="358"/>
      <c r="P215" s="358"/>
      <c r="Q215" s="357"/>
      <c r="R215" s="80"/>
    </row>
    <row r="216" spans="5:18" x14ac:dyDescent="0.25">
      <c r="E216" s="358"/>
      <c r="F216" s="358"/>
      <c r="G216" s="358"/>
      <c r="H216" s="358"/>
      <c r="I216" s="358"/>
      <c r="J216" s="358"/>
      <c r="K216" s="358"/>
      <c r="L216" s="358"/>
      <c r="M216" s="358"/>
      <c r="N216" s="358"/>
      <c r="O216" s="358"/>
      <c r="P216" s="358"/>
      <c r="Q216" s="357"/>
      <c r="R216" s="80"/>
    </row>
    <row r="217" spans="5:18" x14ac:dyDescent="0.25">
      <c r="E217" s="358"/>
      <c r="F217" s="358"/>
      <c r="G217" s="358"/>
      <c r="H217" s="358"/>
      <c r="I217" s="358"/>
      <c r="J217" s="358"/>
      <c r="K217" s="358"/>
      <c r="L217" s="358"/>
      <c r="M217" s="358"/>
      <c r="N217" s="358"/>
      <c r="O217" s="358"/>
      <c r="P217" s="358"/>
      <c r="Q217" s="357"/>
      <c r="R217" s="80"/>
    </row>
    <row r="218" spans="5:18" x14ac:dyDescent="0.25">
      <c r="E218" s="358"/>
      <c r="F218" s="358"/>
      <c r="G218" s="358"/>
      <c r="H218" s="358"/>
      <c r="I218" s="358"/>
      <c r="J218" s="358"/>
      <c r="K218" s="358"/>
      <c r="L218" s="358"/>
      <c r="M218" s="358"/>
      <c r="N218" s="358"/>
      <c r="O218" s="358"/>
      <c r="P218" s="358"/>
      <c r="Q218" s="357"/>
      <c r="R218" s="80"/>
    </row>
    <row r="219" spans="5:18" x14ac:dyDescent="0.25">
      <c r="E219" s="358"/>
      <c r="F219" s="358"/>
      <c r="G219" s="358"/>
      <c r="H219" s="358"/>
      <c r="I219" s="358"/>
      <c r="J219" s="358"/>
      <c r="K219" s="358"/>
      <c r="L219" s="358"/>
      <c r="M219" s="358"/>
      <c r="N219" s="358"/>
      <c r="O219" s="358"/>
      <c r="P219" s="358"/>
      <c r="Q219" s="357"/>
      <c r="R219" s="80"/>
    </row>
    <row r="220" spans="5:18" x14ac:dyDescent="0.25">
      <c r="E220" s="358"/>
      <c r="F220" s="358"/>
      <c r="G220" s="358"/>
      <c r="H220" s="358"/>
      <c r="I220" s="358"/>
      <c r="J220" s="358"/>
      <c r="K220" s="358"/>
      <c r="L220" s="358"/>
      <c r="M220" s="358"/>
      <c r="N220" s="358"/>
      <c r="O220" s="358"/>
      <c r="P220" s="358"/>
      <c r="Q220" s="357"/>
      <c r="R220" s="80"/>
    </row>
    <row r="221" spans="5:18" x14ac:dyDescent="0.25">
      <c r="E221" s="358"/>
      <c r="F221" s="358"/>
      <c r="G221" s="358"/>
      <c r="H221" s="358"/>
      <c r="I221" s="358"/>
      <c r="J221" s="358"/>
      <c r="K221" s="358"/>
      <c r="L221" s="358"/>
      <c r="M221" s="358"/>
      <c r="N221" s="358"/>
      <c r="O221" s="358"/>
      <c r="P221" s="358"/>
      <c r="Q221" s="357"/>
      <c r="R221" s="80"/>
    </row>
    <row r="222" spans="5:18" x14ac:dyDescent="0.25">
      <c r="E222" s="358"/>
      <c r="F222" s="358"/>
      <c r="G222" s="358"/>
      <c r="H222" s="358"/>
      <c r="I222" s="358"/>
      <c r="J222" s="358"/>
      <c r="K222" s="358"/>
      <c r="L222" s="358"/>
      <c r="M222" s="358"/>
      <c r="N222" s="358"/>
      <c r="O222" s="358"/>
      <c r="P222" s="358"/>
      <c r="Q222" s="357"/>
      <c r="R222" s="80"/>
    </row>
    <row r="223" spans="5:18" x14ac:dyDescent="0.25">
      <c r="E223" s="358"/>
      <c r="F223" s="358"/>
      <c r="G223" s="358"/>
      <c r="H223" s="358"/>
      <c r="I223" s="358"/>
      <c r="J223" s="358"/>
      <c r="K223" s="358"/>
      <c r="L223" s="358"/>
      <c r="M223" s="358"/>
      <c r="N223" s="358"/>
      <c r="O223" s="358"/>
      <c r="P223" s="358"/>
      <c r="Q223" s="357"/>
      <c r="R223" s="80"/>
    </row>
    <row r="224" spans="5:18" x14ac:dyDescent="0.25">
      <c r="E224" s="358"/>
      <c r="F224" s="358"/>
      <c r="G224" s="358"/>
      <c r="H224" s="358"/>
      <c r="I224" s="358"/>
      <c r="J224" s="358"/>
      <c r="K224" s="358"/>
      <c r="L224" s="358"/>
      <c r="M224" s="358"/>
      <c r="N224" s="358"/>
      <c r="O224" s="358"/>
      <c r="P224" s="358"/>
      <c r="Q224" s="357"/>
      <c r="R224" s="80"/>
    </row>
    <row r="225" spans="5:18" x14ac:dyDescent="0.25">
      <c r="E225" s="358"/>
      <c r="F225" s="358"/>
      <c r="G225" s="358"/>
      <c r="H225" s="358"/>
      <c r="I225" s="358"/>
      <c r="J225" s="358"/>
      <c r="K225" s="358"/>
      <c r="L225" s="358"/>
      <c r="M225" s="358"/>
      <c r="N225" s="358"/>
      <c r="O225" s="358"/>
      <c r="P225" s="358"/>
      <c r="Q225" s="357"/>
      <c r="R225" s="80"/>
    </row>
    <row r="226" spans="5:18" x14ac:dyDescent="0.25">
      <c r="E226" s="358"/>
      <c r="F226" s="358"/>
      <c r="G226" s="358"/>
      <c r="H226" s="358"/>
      <c r="I226" s="358"/>
      <c r="J226" s="358"/>
      <c r="K226" s="358"/>
      <c r="L226" s="358"/>
      <c r="M226" s="358"/>
      <c r="N226" s="358"/>
      <c r="O226" s="358"/>
      <c r="P226" s="358"/>
      <c r="Q226" s="357"/>
      <c r="R226" s="80"/>
    </row>
    <row r="227" spans="5:18" x14ac:dyDescent="0.25">
      <c r="E227" s="358"/>
      <c r="F227" s="358"/>
      <c r="G227" s="358"/>
      <c r="H227" s="358"/>
      <c r="I227" s="358"/>
      <c r="J227" s="358"/>
      <c r="K227" s="358"/>
      <c r="L227" s="358"/>
      <c r="M227" s="358"/>
      <c r="N227" s="358"/>
      <c r="O227" s="358"/>
      <c r="P227" s="358"/>
      <c r="Q227" s="357"/>
      <c r="R227" s="80"/>
    </row>
    <row r="228" spans="5:18" x14ac:dyDescent="0.25">
      <c r="E228" s="358"/>
      <c r="F228" s="358"/>
      <c r="G228" s="358"/>
      <c r="H228" s="358"/>
      <c r="I228" s="358"/>
      <c r="J228" s="358"/>
      <c r="K228" s="358"/>
      <c r="L228" s="358"/>
      <c r="M228" s="358"/>
      <c r="N228" s="358"/>
      <c r="O228" s="358"/>
      <c r="P228" s="358"/>
      <c r="Q228" s="357"/>
      <c r="R228" s="80"/>
    </row>
    <row r="229" spans="5:18" x14ac:dyDescent="0.25">
      <c r="E229" s="358"/>
      <c r="F229" s="358"/>
      <c r="G229" s="358"/>
      <c r="H229" s="358"/>
      <c r="I229" s="358"/>
      <c r="J229" s="358"/>
      <c r="K229" s="358"/>
      <c r="L229" s="358"/>
      <c r="M229" s="358"/>
      <c r="N229" s="358"/>
      <c r="O229" s="358"/>
      <c r="P229" s="358"/>
      <c r="Q229" s="357"/>
      <c r="R229" s="80"/>
    </row>
    <row r="230" spans="5:18" x14ac:dyDescent="0.25">
      <c r="E230" s="358"/>
      <c r="F230" s="358"/>
      <c r="G230" s="358"/>
      <c r="H230" s="358"/>
      <c r="I230" s="358"/>
      <c r="J230" s="358"/>
      <c r="K230" s="358"/>
      <c r="L230" s="358"/>
      <c r="M230" s="358"/>
      <c r="N230" s="358"/>
      <c r="O230" s="358"/>
      <c r="P230" s="358"/>
      <c r="Q230" s="357"/>
      <c r="R230" s="80"/>
    </row>
    <row r="231" spans="5:18" x14ac:dyDescent="0.25">
      <c r="E231" s="358"/>
      <c r="F231" s="358"/>
      <c r="G231" s="358"/>
      <c r="H231" s="358"/>
      <c r="I231" s="358"/>
      <c r="J231" s="358"/>
      <c r="K231" s="358"/>
      <c r="L231" s="358"/>
      <c r="M231" s="358"/>
      <c r="N231" s="358"/>
      <c r="O231" s="358"/>
      <c r="P231" s="358"/>
      <c r="Q231" s="357"/>
      <c r="R231" s="80"/>
    </row>
    <row r="232" spans="5:18" x14ac:dyDescent="0.25">
      <c r="E232" s="358"/>
      <c r="F232" s="358"/>
      <c r="G232" s="358"/>
      <c r="H232" s="358"/>
      <c r="I232" s="358"/>
      <c r="J232" s="358"/>
      <c r="K232" s="358"/>
      <c r="L232" s="358"/>
      <c r="M232" s="358"/>
      <c r="N232" s="358"/>
      <c r="O232" s="358"/>
      <c r="P232" s="358"/>
      <c r="Q232" s="357"/>
      <c r="R232" s="80"/>
    </row>
    <row r="233" spans="5:18" x14ac:dyDescent="0.25">
      <c r="E233" s="358"/>
      <c r="F233" s="358"/>
      <c r="G233" s="358"/>
      <c r="H233" s="358"/>
      <c r="I233" s="358"/>
      <c r="J233" s="358"/>
      <c r="K233" s="358"/>
      <c r="L233" s="358"/>
      <c r="M233" s="358"/>
      <c r="N233" s="358"/>
      <c r="O233" s="358"/>
      <c r="P233" s="358"/>
      <c r="Q233" s="357"/>
      <c r="R233" s="80"/>
    </row>
    <row r="234" spans="5:18" x14ac:dyDescent="0.25">
      <c r="E234" s="358"/>
      <c r="F234" s="358"/>
      <c r="G234" s="358"/>
      <c r="H234" s="358"/>
      <c r="I234" s="358"/>
      <c r="J234" s="358"/>
      <c r="K234" s="358"/>
      <c r="L234" s="358"/>
      <c r="M234" s="358"/>
      <c r="N234" s="358"/>
      <c r="O234" s="358"/>
      <c r="P234" s="358"/>
      <c r="Q234" s="357"/>
      <c r="R234" s="80"/>
    </row>
    <row r="235" spans="5:18" x14ac:dyDescent="0.25">
      <c r="E235" s="358"/>
      <c r="F235" s="358"/>
      <c r="G235" s="358"/>
      <c r="H235" s="358"/>
      <c r="I235" s="358"/>
      <c r="J235" s="358"/>
      <c r="K235" s="358"/>
      <c r="L235" s="358"/>
      <c r="M235" s="358"/>
      <c r="N235" s="358"/>
      <c r="O235" s="358"/>
      <c r="P235" s="358"/>
      <c r="Q235" s="357"/>
      <c r="R235" s="80"/>
    </row>
    <row r="236" spans="5:18" x14ac:dyDescent="0.25">
      <c r="E236" s="358"/>
      <c r="F236" s="358"/>
      <c r="G236" s="358"/>
      <c r="H236" s="358"/>
      <c r="I236" s="358"/>
      <c r="J236" s="358"/>
      <c r="K236" s="358"/>
      <c r="L236" s="358"/>
      <c r="M236" s="358"/>
      <c r="N236" s="358"/>
      <c r="O236" s="358"/>
      <c r="P236" s="358"/>
      <c r="Q236" s="357"/>
      <c r="R236" s="80"/>
    </row>
    <row r="237" spans="5:18" x14ac:dyDescent="0.25">
      <c r="E237" s="358"/>
      <c r="F237" s="358"/>
      <c r="G237" s="358"/>
      <c r="H237" s="358"/>
      <c r="I237" s="358"/>
      <c r="J237" s="358"/>
      <c r="K237" s="358"/>
      <c r="L237" s="358"/>
      <c r="M237" s="358"/>
      <c r="N237" s="358"/>
      <c r="O237" s="358"/>
      <c r="P237" s="358"/>
      <c r="Q237" s="357"/>
      <c r="R237" s="80"/>
    </row>
    <row r="238" spans="5:18" x14ac:dyDescent="0.25">
      <c r="E238" s="358"/>
      <c r="F238" s="358"/>
      <c r="G238" s="358"/>
      <c r="H238" s="358"/>
      <c r="I238" s="358"/>
      <c r="J238" s="358"/>
      <c r="K238" s="358"/>
      <c r="L238" s="358"/>
      <c r="M238" s="358"/>
      <c r="N238" s="358"/>
      <c r="O238" s="358"/>
      <c r="P238" s="358"/>
      <c r="Q238" s="357"/>
      <c r="R238" s="80"/>
    </row>
    <row r="239" spans="5:18" x14ac:dyDescent="0.25">
      <c r="E239" s="358"/>
      <c r="F239" s="358"/>
      <c r="G239" s="358"/>
      <c r="H239" s="358"/>
      <c r="I239" s="358"/>
      <c r="J239" s="358"/>
      <c r="K239" s="358"/>
      <c r="L239" s="358"/>
      <c r="M239" s="358"/>
      <c r="N239" s="358"/>
      <c r="O239" s="358"/>
      <c r="P239" s="358"/>
      <c r="Q239" s="357"/>
      <c r="R239" s="80"/>
    </row>
    <row r="240" spans="5:18" x14ac:dyDescent="0.25">
      <c r="E240" s="358"/>
      <c r="F240" s="358"/>
      <c r="G240" s="358"/>
      <c r="H240" s="358"/>
      <c r="I240" s="358"/>
      <c r="J240" s="358"/>
      <c r="K240" s="358"/>
      <c r="L240" s="358"/>
      <c r="M240" s="358"/>
      <c r="N240" s="358"/>
      <c r="O240" s="358"/>
      <c r="P240" s="358"/>
      <c r="Q240" s="357"/>
      <c r="R240" s="80"/>
    </row>
    <row r="241" spans="5:18" x14ac:dyDescent="0.25">
      <c r="E241" s="358"/>
      <c r="F241" s="358"/>
      <c r="G241" s="358"/>
      <c r="H241" s="358"/>
      <c r="I241" s="358"/>
      <c r="J241" s="358"/>
      <c r="K241" s="358"/>
      <c r="L241" s="358"/>
      <c r="M241" s="358"/>
      <c r="N241" s="358"/>
      <c r="O241" s="358"/>
      <c r="P241" s="358"/>
      <c r="Q241" s="357"/>
      <c r="R241" s="80"/>
    </row>
    <row r="242" spans="5:18" x14ac:dyDescent="0.25">
      <c r="E242" s="358"/>
      <c r="F242" s="358"/>
      <c r="G242" s="358"/>
      <c r="H242" s="358"/>
      <c r="I242" s="358"/>
      <c r="J242" s="358"/>
      <c r="K242" s="358"/>
      <c r="L242" s="358"/>
      <c r="M242" s="358"/>
      <c r="N242" s="358"/>
      <c r="O242" s="358"/>
      <c r="P242" s="358"/>
      <c r="Q242" s="357"/>
      <c r="R242" s="80"/>
    </row>
    <row r="243" spans="5:18" x14ac:dyDescent="0.25">
      <c r="E243" s="358"/>
      <c r="F243" s="358"/>
      <c r="G243" s="358"/>
      <c r="H243" s="358"/>
      <c r="I243" s="358"/>
      <c r="J243" s="358"/>
      <c r="K243" s="358"/>
      <c r="L243" s="358"/>
      <c r="M243" s="358"/>
      <c r="N243" s="358"/>
      <c r="O243" s="358"/>
      <c r="P243" s="358"/>
      <c r="Q243" s="357"/>
      <c r="R243" s="80"/>
    </row>
    <row r="244" spans="5:18" x14ac:dyDescent="0.25">
      <c r="E244" s="358"/>
      <c r="F244" s="358"/>
      <c r="G244" s="358"/>
      <c r="H244" s="358"/>
      <c r="I244" s="358"/>
      <c r="J244" s="358"/>
      <c r="K244" s="358"/>
      <c r="L244" s="358"/>
      <c r="M244" s="358"/>
      <c r="N244" s="358"/>
      <c r="O244" s="358"/>
      <c r="P244" s="358"/>
      <c r="Q244" s="357"/>
      <c r="R244" s="80"/>
    </row>
    <row r="245" spans="5:18" x14ac:dyDescent="0.25">
      <c r="E245" s="358"/>
      <c r="F245" s="358"/>
      <c r="G245" s="358"/>
      <c r="H245" s="358"/>
      <c r="I245" s="358"/>
      <c r="J245" s="358"/>
      <c r="K245" s="358"/>
      <c r="L245" s="358"/>
      <c r="M245" s="358"/>
      <c r="N245" s="358"/>
      <c r="O245" s="358"/>
      <c r="P245" s="358"/>
      <c r="Q245" s="357"/>
      <c r="R245" s="80"/>
    </row>
    <row r="246" spans="5:18" x14ac:dyDescent="0.25">
      <c r="E246" s="358"/>
      <c r="F246" s="358"/>
      <c r="G246" s="358"/>
      <c r="H246" s="358"/>
      <c r="I246" s="358"/>
      <c r="J246" s="358"/>
      <c r="K246" s="358"/>
      <c r="L246" s="358"/>
      <c r="M246" s="358"/>
      <c r="N246" s="358"/>
      <c r="O246" s="358"/>
      <c r="P246" s="358"/>
      <c r="Q246" s="357"/>
      <c r="R246" s="80"/>
    </row>
    <row r="247" spans="5:18" x14ac:dyDescent="0.25">
      <c r="E247" s="358"/>
      <c r="F247" s="358"/>
      <c r="G247" s="358"/>
      <c r="H247" s="358"/>
      <c r="I247" s="358"/>
      <c r="J247" s="358"/>
      <c r="K247" s="358"/>
      <c r="L247" s="358"/>
      <c r="M247" s="358"/>
      <c r="N247" s="358"/>
      <c r="O247" s="358"/>
      <c r="P247" s="358"/>
      <c r="Q247" s="357"/>
      <c r="R247" s="80"/>
    </row>
    <row r="248" spans="5:18" x14ac:dyDescent="0.25">
      <c r="E248" s="358"/>
      <c r="F248" s="358"/>
      <c r="G248" s="358"/>
      <c r="H248" s="358"/>
      <c r="I248" s="358"/>
      <c r="J248" s="358"/>
      <c r="K248" s="358"/>
      <c r="L248" s="358"/>
      <c r="M248" s="358"/>
      <c r="N248" s="358"/>
      <c r="O248" s="358"/>
      <c r="P248" s="358"/>
      <c r="Q248" s="357"/>
      <c r="R248" s="80"/>
    </row>
    <row r="249" spans="5:18" x14ac:dyDescent="0.25">
      <c r="E249" s="358"/>
      <c r="F249" s="358"/>
      <c r="G249" s="358"/>
      <c r="H249" s="358"/>
      <c r="I249" s="358"/>
      <c r="J249" s="358"/>
      <c r="K249" s="358"/>
      <c r="L249" s="358"/>
      <c r="M249" s="358"/>
      <c r="N249" s="358"/>
      <c r="O249" s="358"/>
      <c r="P249" s="358"/>
      <c r="Q249" s="357"/>
      <c r="R249" s="80"/>
    </row>
    <row r="250" spans="5:18" x14ac:dyDescent="0.25">
      <c r="E250" s="358"/>
      <c r="F250" s="358"/>
      <c r="G250" s="358"/>
      <c r="H250" s="358"/>
      <c r="I250" s="358"/>
      <c r="J250" s="358"/>
      <c r="K250" s="358"/>
      <c r="L250" s="358"/>
      <c r="M250" s="358"/>
      <c r="N250" s="358"/>
      <c r="O250" s="358"/>
      <c r="P250" s="358"/>
      <c r="Q250" s="357"/>
      <c r="R250" s="80"/>
    </row>
    <row r="251" spans="5:18" x14ac:dyDescent="0.25">
      <c r="E251" s="358"/>
      <c r="F251" s="358"/>
      <c r="G251" s="358"/>
      <c r="H251" s="358"/>
      <c r="I251" s="358"/>
      <c r="J251" s="358"/>
      <c r="K251" s="358"/>
      <c r="L251" s="358"/>
      <c r="M251" s="358"/>
      <c r="N251" s="358"/>
      <c r="O251" s="358"/>
      <c r="P251" s="358"/>
      <c r="Q251" s="357"/>
      <c r="R251" s="80"/>
    </row>
    <row r="252" spans="5:18" x14ac:dyDescent="0.25">
      <c r="E252" s="358"/>
      <c r="F252" s="358"/>
      <c r="G252" s="358"/>
      <c r="H252" s="358"/>
      <c r="I252" s="358"/>
      <c r="J252" s="358"/>
      <c r="K252" s="358"/>
      <c r="L252" s="358"/>
      <c r="M252" s="358"/>
      <c r="N252" s="358"/>
      <c r="O252" s="358"/>
      <c r="P252" s="358"/>
      <c r="Q252" s="357"/>
      <c r="R252" s="80"/>
    </row>
    <row r="253" spans="5:18" x14ac:dyDescent="0.25">
      <c r="E253" s="358"/>
      <c r="F253" s="358"/>
      <c r="G253" s="358"/>
      <c r="H253" s="358"/>
      <c r="I253" s="358"/>
      <c r="J253" s="358"/>
      <c r="K253" s="358"/>
      <c r="L253" s="358"/>
      <c r="M253" s="358"/>
      <c r="N253" s="358"/>
      <c r="O253" s="358"/>
      <c r="P253" s="358"/>
      <c r="Q253" s="357"/>
      <c r="R253" s="80"/>
    </row>
    <row r="254" spans="5:18" x14ac:dyDescent="0.25">
      <c r="E254" s="358"/>
      <c r="F254" s="358"/>
      <c r="G254" s="358"/>
      <c r="H254" s="358"/>
      <c r="I254" s="358"/>
      <c r="J254" s="358"/>
      <c r="K254" s="358"/>
      <c r="L254" s="358"/>
      <c r="M254" s="358"/>
      <c r="N254" s="358"/>
      <c r="O254" s="358"/>
      <c r="P254" s="358"/>
      <c r="Q254" s="357"/>
      <c r="R254" s="80"/>
    </row>
    <row r="255" spans="5:18" x14ac:dyDescent="0.25">
      <c r="E255" s="358"/>
      <c r="F255" s="358"/>
      <c r="G255" s="358"/>
      <c r="H255" s="358"/>
      <c r="I255" s="358"/>
      <c r="J255" s="358"/>
      <c r="K255" s="358"/>
      <c r="L255" s="358"/>
      <c r="M255" s="358"/>
      <c r="N255" s="358"/>
      <c r="O255" s="358"/>
      <c r="P255" s="358"/>
      <c r="Q255" s="357"/>
      <c r="R255" s="80"/>
    </row>
    <row r="256" spans="5:18" x14ac:dyDescent="0.25">
      <c r="E256" s="358"/>
      <c r="F256" s="358"/>
      <c r="G256" s="358"/>
      <c r="H256" s="358"/>
      <c r="I256" s="358"/>
      <c r="J256" s="358"/>
      <c r="K256" s="358"/>
      <c r="L256" s="358"/>
      <c r="M256" s="358"/>
      <c r="N256" s="358"/>
      <c r="O256" s="358"/>
      <c r="P256" s="358"/>
      <c r="Q256" s="357"/>
      <c r="R256" s="80"/>
    </row>
    <row r="257" spans="5:18" x14ac:dyDescent="0.25">
      <c r="E257" s="358"/>
      <c r="F257" s="358"/>
      <c r="G257" s="358"/>
      <c r="H257" s="358"/>
      <c r="I257" s="358"/>
      <c r="J257" s="358"/>
      <c r="K257" s="358"/>
      <c r="L257" s="358"/>
      <c r="M257" s="358"/>
      <c r="N257" s="358"/>
      <c r="O257" s="358"/>
      <c r="P257" s="358"/>
      <c r="Q257" s="357"/>
      <c r="R257" s="80"/>
    </row>
    <row r="258" spans="5:18" x14ac:dyDescent="0.25">
      <c r="E258" s="358"/>
      <c r="F258" s="358"/>
      <c r="G258" s="358"/>
      <c r="H258" s="358"/>
      <c r="I258" s="358"/>
      <c r="J258" s="358"/>
      <c r="K258" s="358"/>
      <c r="L258" s="358"/>
      <c r="M258" s="358"/>
      <c r="N258" s="358"/>
      <c r="O258" s="358"/>
      <c r="P258" s="358"/>
      <c r="Q258" s="357"/>
      <c r="R258" s="80"/>
    </row>
    <row r="259" spans="5:18" x14ac:dyDescent="0.25">
      <c r="E259" s="358"/>
      <c r="F259" s="358"/>
      <c r="G259" s="358"/>
      <c r="H259" s="358"/>
      <c r="I259" s="358"/>
      <c r="J259" s="358"/>
      <c r="K259" s="358"/>
      <c r="L259" s="358"/>
      <c r="M259" s="358"/>
      <c r="N259" s="358"/>
      <c r="O259" s="358"/>
      <c r="P259" s="358"/>
      <c r="Q259" s="357"/>
      <c r="R259" s="80"/>
    </row>
    <row r="260" spans="5:18" x14ac:dyDescent="0.25">
      <c r="E260" s="358"/>
      <c r="F260" s="358"/>
      <c r="G260" s="358"/>
      <c r="H260" s="358"/>
      <c r="I260" s="358"/>
      <c r="J260" s="358"/>
      <c r="K260" s="358"/>
      <c r="L260" s="358"/>
      <c r="M260" s="358"/>
      <c r="N260" s="358"/>
      <c r="O260" s="358"/>
      <c r="P260" s="358"/>
      <c r="Q260" s="357"/>
      <c r="R260" s="80"/>
    </row>
    <row r="261" spans="5:18" x14ac:dyDescent="0.25">
      <c r="E261" s="358"/>
      <c r="F261" s="358"/>
      <c r="G261" s="358"/>
      <c r="H261" s="358"/>
      <c r="I261" s="358"/>
      <c r="J261" s="358"/>
      <c r="K261" s="358"/>
      <c r="L261" s="358"/>
      <c r="M261" s="358"/>
      <c r="N261" s="358"/>
      <c r="O261" s="358"/>
      <c r="P261" s="358"/>
      <c r="Q261" s="357"/>
      <c r="R261" s="80"/>
    </row>
    <row r="262" spans="5:18" x14ac:dyDescent="0.25">
      <c r="E262" s="358"/>
      <c r="F262" s="358"/>
      <c r="G262" s="358"/>
      <c r="H262" s="358"/>
      <c r="I262" s="358"/>
      <c r="J262" s="358"/>
      <c r="K262" s="358"/>
      <c r="L262" s="358"/>
      <c r="M262" s="358"/>
      <c r="N262" s="358"/>
      <c r="O262" s="358"/>
      <c r="P262" s="358"/>
      <c r="Q262" s="357"/>
      <c r="R262" s="80"/>
    </row>
    <row r="263" spans="5:18" x14ac:dyDescent="0.25">
      <c r="E263" s="358"/>
      <c r="F263" s="358"/>
      <c r="G263" s="358"/>
      <c r="H263" s="358"/>
      <c r="I263" s="358"/>
      <c r="J263" s="358"/>
      <c r="K263" s="358"/>
      <c r="L263" s="358"/>
      <c r="M263" s="358"/>
      <c r="N263" s="358"/>
      <c r="O263" s="358"/>
      <c r="P263" s="358"/>
      <c r="Q263" s="357"/>
      <c r="R263" s="80"/>
    </row>
    <row r="264" spans="5:18" x14ac:dyDescent="0.25">
      <c r="E264" s="358"/>
      <c r="F264" s="358"/>
      <c r="G264" s="358"/>
      <c r="H264" s="358"/>
      <c r="I264" s="358"/>
      <c r="J264" s="358"/>
      <c r="K264" s="358"/>
      <c r="L264" s="358"/>
      <c r="M264" s="358"/>
      <c r="N264" s="358"/>
      <c r="O264" s="358"/>
      <c r="P264" s="358"/>
      <c r="Q264" s="357"/>
      <c r="R264" s="80"/>
    </row>
    <row r="265" spans="5:18" x14ac:dyDescent="0.25">
      <c r="E265" s="358"/>
      <c r="F265" s="358"/>
      <c r="G265" s="358"/>
      <c r="H265" s="358"/>
      <c r="I265" s="358"/>
      <c r="J265" s="358"/>
      <c r="K265" s="358"/>
      <c r="L265" s="358"/>
      <c r="M265" s="358"/>
      <c r="N265" s="358"/>
      <c r="O265" s="358"/>
      <c r="P265" s="358"/>
      <c r="Q265" s="357"/>
      <c r="R265" s="80"/>
    </row>
    <row r="266" spans="5:18" x14ac:dyDescent="0.25">
      <c r="E266" s="358"/>
      <c r="F266" s="358"/>
      <c r="G266" s="358"/>
      <c r="H266" s="358"/>
      <c r="I266" s="358"/>
      <c r="J266" s="358"/>
      <c r="K266" s="358"/>
      <c r="L266" s="358"/>
      <c r="M266" s="358"/>
      <c r="N266" s="358"/>
      <c r="O266" s="358"/>
      <c r="P266" s="358"/>
      <c r="Q266" s="357"/>
      <c r="R266" s="80"/>
    </row>
    <row r="267" spans="5:18" x14ac:dyDescent="0.25">
      <c r="E267" s="358"/>
      <c r="F267" s="358"/>
      <c r="G267" s="358"/>
      <c r="H267" s="358"/>
      <c r="I267" s="358"/>
      <c r="J267" s="358"/>
      <c r="K267" s="358"/>
      <c r="L267" s="358"/>
      <c r="M267" s="358"/>
      <c r="N267" s="358"/>
      <c r="O267" s="358"/>
      <c r="P267" s="358"/>
      <c r="Q267" s="357"/>
      <c r="R267" s="80"/>
    </row>
    <row r="268" spans="5:18" x14ac:dyDescent="0.25">
      <c r="E268" s="358"/>
      <c r="F268" s="358"/>
      <c r="G268" s="358"/>
      <c r="H268" s="358"/>
      <c r="I268" s="358"/>
      <c r="J268" s="358"/>
      <c r="K268" s="358"/>
      <c r="L268" s="358"/>
      <c r="M268" s="358"/>
      <c r="N268" s="358"/>
      <c r="O268" s="358"/>
      <c r="P268" s="358"/>
      <c r="Q268" s="357"/>
      <c r="R268" s="80"/>
    </row>
    <row r="269" spans="5:18" x14ac:dyDescent="0.25">
      <c r="E269" s="358"/>
      <c r="F269" s="358"/>
      <c r="G269" s="358"/>
      <c r="H269" s="358"/>
      <c r="I269" s="358"/>
      <c r="J269" s="358"/>
      <c r="K269" s="358"/>
      <c r="L269" s="358"/>
      <c r="M269" s="358"/>
      <c r="N269" s="358"/>
      <c r="O269" s="358"/>
      <c r="P269" s="358"/>
      <c r="Q269" s="357"/>
      <c r="R269" s="80"/>
    </row>
    <row r="270" spans="5:18" x14ac:dyDescent="0.25">
      <c r="E270" s="358"/>
      <c r="F270" s="358"/>
      <c r="G270" s="358"/>
      <c r="H270" s="358"/>
      <c r="I270" s="358"/>
      <c r="J270" s="358"/>
      <c r="K270" s="358"/>
      <c r="L270" s="358"/>
      <c r="M270" s="358"/>
      <c r="N270" s="358"/>
      <c r="O270" s="358"/>
      <c r="P270" s="358"/>
      <c r="Q270" s="357"/>
      <c r="R270" s="80"/>
    </row>
    <row r="271" spans="5:18" x14ac:dyDescent="0.25">
      <c r="E271" s="358"/>
      <c r="F271" s="358"/>
      <c r="G271" s="358"/>
      <c r="H271" s="358"/>
      <c r="I271" s="358"/>
      <c r="J271" s="358"/>
      <c r="K271" s="358"/>
      <c r="L271" s="358"/>
      <c r="M271" s="358"/>
      <c r="N271" s="358"/>
      <c r="O271" s="358"/>
      <c r="P271" s="358"/>
      <c r="Q271" s="357"/>
      <c r="R271" s="80"/>
    </row>
    <row r="272" spans="5:18" x14ac:dyDescent="0.25">
      <c r="E272" s="358"/>
      <c r="F272" s="358"/>
      <c r="G272" s="358"/>
      <c r="H272" s="358"/>
      <c r="I272" s="358"/>
      <c r="J272" s="358"/>
      <c r="K272" s="358"/>
      <c r="L272" s="358"/>
      <c r="M272" s="358"/>
      <c r="N272" s="358"/>
      <c r="O272" s="358"/>
      <c r="P272" s="358"/>
      <c r="Q272" s="357"/>
      <c r="R272" s="80"/>
    </row>
    <row r="273" spans="5:18" x14ac:dyDescent="0.25">
      <c r="E273" s="358"/>
      <c r="F273" s="358"/>
      <c r="G273" s="358"/>
      <c r="H273" s="358"/>
      <c r="I273" s="358"/>
      <c r="J273" s="358"/>
      <c r="K273" s="358"/>
      <c r="L273" s="358"/>
      <c r="M273" s="358"/>
      <c r="N273" s="358"/>
      <c r="O273" s="358"/>
      <c r="P273" s="358"/>
      <c r="Q273" s="357"/>
      <c r="R273" s="80"/>
    </row>
    <row r="274" spans="5:18" x14ac:dyDescent="0.25">
      <c r="E274" s="358"/>
      <c r="F274" s="358"/>
      <c r="G274" s="358"/>
      <c r="H274" s="358"/>
      <c r="I274" s="358"/>
      <c r="J274" s="358"/>
      <c r="K274" s="358"/>
      <c r="L274" s="358"/>
      <c r="M274" s="358"/>
      <c r="N274" s="358"/>
      <c r="O274" s="358"/>
      <c r="P274" s="358"/>
      <c r="Q274" s="357"/>
      <c r="R274" s="80"/>
    </row>
    <row r="275" spans="5:18" x14ac:dyDescent="0.25">
      <c r="E275" s="358"/>
      <c r="F275" s="358"/>
      <c r="G275" s="358"/>
      <c r="H275" s="358"/>
      <c r="I275" s="358"/>
      <c r="J275" s="358"/>
      <c r="K275" s="358"/>
      <c r="L275" s="358"/>
      <c r="M275" s="358"/>
      <c r="N275" s="358"/>
      <c r="O275" s="358"/>
      <c r="P275" s="358"/>
      <c r="Q275" s="357"/>
      <c r="R275" s="80"/>
    </row>
    <row r="276" spans="5:18" x14ac:dyDescent="0.25">
      <c r="E276" s="358"/>
      <c r="F276" s="358"/>
      <c r="G276" s="358"/>
      <c r="H276" s="358"/>
      <c r="I276" s="358"/>
      <c r="J276" s="358"/>
      <c r="K276" s="358"/>
      <c r="L276" s="358"/>
      <c r="M276" s="358"/>
      <c r="N276" s="358"/>
      <c r="O276" s="358"/>
      <c r="P276" s="358"/>
      <c r="Q276" s="357"/>
      <c r="R276" s="80"/>
    </row>
    <row r="277" spans="5:18" x14ac:dyDescent="0.25">
      <c r="E277" s="358"/>
      <c r="F277" s="358"/>
      <c r="G277" s="358"/>
      <c r="H277" s="358"/>
      <c r="I277" s="358"/>
      <c r="J277" s="358"/>
      <c r="K277" s="358"/>
      <c r="L277" s="358"/>
      <c r="M277" s="358"/>
      <c r="N277" s="358"/>
      <c r="O277" s="358"/>
      <c r="P277" s="358"/>
      <c r="Q277" s="357"/>
      <c r="R277" s="80"/>
    </row>
    <row r="278" spans="5:18" x14ac:dyDescent="0.25">
      <c r="E278" s="358"/>
      <c r="F278" s="358"/>
      <c r="G278" s="358"/>
      <c r="H278" s="358"/>
      <c r="I278" s="358"/>
      <c r="J278" s="358"/>
      <c r="K278" s="358"/>
      <c r="L278" s="358"/>
      <c r="M278" s="358"/>
      <c r="N278" s="358"/>
      <c r="O278" s="358"/>
      <c r="P278" s="358"/>
      <c r="Q278" s="357"/>
      <c r="R278" s="80"/>
    </row>
    <row r="279" spans="5:18" x14ac:dyDescent="0.25">
      <c r="E279" s="358"/>
      <c r="F279" s="358"/>
      <c r="G279" s="358"/>
      <c r="H279" s="358"/>
      <c r="I279" s="358"/>
      <c r="J279" s="358"/>
      <c r="K279" s="358"/>
      <c r="L279" s="358"/>
      <c r="M279" s="358"/>
      <c r="N279" s="358"/>
      <c r="O279" s="358"/>
      <c r="P279" s="358"/>
      <c r="Q279" s="357"/>
      <c r="R279" s="80"/>
    </row>
    <row r="280" spans="5:18" x14ac:dyDescent="0.25">
      <c r="E280" s="358"/>
      <c r="F280" s="358"/>
      <c r="G280" s="358"/>
      <c r="H280" s="358"/>
      <c r="I280" s="358"/>
      <c r="J280" s="358"/>
      <c r="K280" s="358"/>
      <c r="L280" s="358"/>
      <c r="M280" s="358"/>
      <c r="N280" s="358"/>
      <c r="O280" s="358"/>
      <c r="P280" s="358"/>
      <c r="Q280" s="357"/>
      <c r="R280" s="80"/>
    </row>
    <row r="281" spans="5:18" x14ac:dyDescent="0.25">
      <c r="E281" s="358"/>
      <c r="F281" s="358"/>
      <c r="G281" s="358"/>
      <c r="H281" s="358"/>
      <c r="I281" s="358"/>
      <c r="J281" s="358"/>
      <c r="K281" s="358"/>
      <c r="L281" s="358"/>
      <c r="M281" s="358"/>
      <c r="N281" s="358"/>
      <c r="O281" s="358"/>
      <c r="P281" s="358"/>
      <c r="Q281" s="357"/>
      <c r="R281" s="80"/>
    </row>
    <row r="282" spans="5:18" x14ac:dyDescent="0.25">
      <c r="E282" s="358"/>
      <c r="F282" s="358"/>
      <c r="G282" s="358"/>
      <c r="H282" s="358"/>
      <c r="I282" s="358"/>
      <c r="J282" s="358"/>
      <c r="K282" s="358"/>
      <c r="L282" s="358"/>
      <c r="M282" s="358"/>
      <c r="N282" s="358"/>
      <c r="O282" s="358"/>
      <c r="P282" s="358"/>
      <c r="Q282" s="357"/>
      <c r="R282" s="80"/>
    </row>
    <row r="283" spans="5:18" x14ac:dyDescent="0.25">
      <c r="E283" s="358"/>
      <c r="F283" s="358"/>
      <c r="G283" s="358"/>
      <c r="H283" s="358"/>
      <c r="I283" s="358"/>
      <c r="J283" s="358"/>
      <c r="K283" s="358"/>
      <c r="L283" s="358"/>
      <c r="M283" s="358"/>
      <c r="N283" s="358"/>
      <c r="O283" s="358"/>
      <c r="P283" s="358"/>
      <c r="Q283" s="357"/>
      <c r="R283" s="80"/>
    </row>
    <row r="284" spans="5:18" x14ac:dyDescent="0.25">
      <c r="E284" s="358"/>
      <c r="F284" s="358"/>
      <c r="G284" s="358"/>
      <c r="H284" s="358"/>
      <c r="I284" s="358"/>
      <c r="J284" s="358"/>
      <c r="K284" s="358"/>
      <c r="L284" s="358"/>
      <c r="M284" s="358"/>
      <c r="N284" s="358"/>
      <c r="O284" s="358"/>
      <c r="P284" s="358"/>
      <c r="Q284" s="357"/>
      <c r="R284" s="80"/>
    </row>
    <row r="285" spans="5:18" x14ac:dyDescent="0.25">
      <c r="E285" s="358"/>
      <c r="F285" s="358"/>
      <c r="G285" s="358"/>
      <c r="H285" s="358"/>
      <c r="I285" s="358"/>
      <c r="J285" s="358"/>
      <c r="K285" s="358"/>
      <c r="L285" s="358"/>
      <c r="M285" s="358"/>
      <c r="N285" s="358"/>
      <c r="O285" s="358"/>
      <c r="P285" s="358"/>
      <c r="Q285" s="357"/>
      <c r="R285" s="80"/>
    </row>
    <row r="286" spans="5:18" x14ac:dyDescent="0.25">
      <c r="E286" s="358"/>
      <c r="F286" s="358"/>
      <c r="G286" s="358"/>
      <c r="H286" s="358"/>
      <c r="I286" s="358"/>
      <c r="J286" s="358"/>
      <c r="K286" s="358"/>
      <c r="L286" s="358"/>
      <c r="M286" s="358"/>
      <c r="N286" s="358"/>
      <c r="O286" s="358"/>
      <c r="P286" s="358"/>
      <c r="Q286" s="357"/>
      <c r="R286" s="80"/>
    </row>
    <row r="287" spans="5:18" x14ac:dyDescent="0.25">
      <c r="E287" s="358"/>
      <c r="F287" s="358"/>
      <c r="G287" s="358"/>
      <c r="H287" s="358"/>
      <c r="I287" s="358"/>
      <c r="J287" s="358"/>
      <c r="K287" s="358"/>
      <c r="L287" s="358"/>
      <c r="M287" s="358"/>
      <c r="N287" s="358"/>
      <c r="O287" s="358"/>
      <c r="P287" s="358"/>
      <c r="Q287" s="357"/>
      <c r="R287" s="80"/>
    </row>
    <row r="288" spans="5:18" x14ac:dyDescent="0.25">
      <c r="E288" s="358"/>
      <c r="F288" s="358"/>
      <c r="G288" s="358"/>
      <c r="H288" s="358"/>
      <c r="I288" s="358"/>
      <c r="J288" s="358"/>
      <c r="K288" s="358"/>
      <c r="L288" s="358"/>
      <c r="M288" s="358"/>
      <c r="N288" s="358"/>
      <c r="O288" s="358"/>
      <c r="P288" s="358"/>
      <c r="Q288" s="357"/>
      <c r="R288" s="80"/>
    </row>
    <row r="289" spans="5:18" x14ac:dyDescent="0.25">
      <c r="E289" s="358"/>
      <c r="F289" s="358"/>
      <c r="G289" s="358"/>
      <c r="H289" s="358"/>
      <c r="I289" s="358"/>
      <c r="J289" s="358"/>
      <c r="K289" s="358"/>
      <c r="L289" s="358"/>
      <c r="M289" s="358"/>
      <c r="N289" s="358"/>
      <c r="O289" s="358"/>
      <c r="P289" s="358"/>
      <c r="Q289" s="357"/>
      <c r="R289" s="80"/>
    </row>
    <row r="290" spans="5:18" x14ac:dyDescent="0.25">
      <c r="E290" s="358"/>
      <c r="F290" s="358"/>
      <c r="G290" s="358"/>
      <c r="H290" s="358"/>
      <c r="I290" s="358"/>
      <c r="J290" s="358"/>
      <c r="K290" s="358"/>
      <c r="L290" s="358"/>
      <c r="M290" s="358"/>
      <c r="N290" s="358"/>
      <c r="O290" s="358"/>
      <c r="P290" s="358"/>
      <c r="Q290" s="357"/>
      <c r="R290" s="80"/>
    </row>
    <row r="291" spans="5:18" x14ac:dyDescent="0.25">
      <c r="E291" s="358"/>
      <c r="F291" s="358"/>
      <c r="G291" s="358"/>
      <c r="H291" s="358"/>
      <c r="I291" s="358"/>
      <c r="J291" s="358"/>
      <c r="K291" s="358"/>
      <c r="L291" s="358"/>
      <c r="M291" s="358"/>
      <c r="N291" s="358"/>
      <c r="O291" s="358"/>
      <c r="P291" s="358"/>
      <c r="Q291" s="357"/>
      <c r="R291" s="80"/>
    </row>
    <row r="292" spans="5:18" x14ac:dyDescent="0.25">
      <c r="E292" s="358"/>
      <c r="F292" s="358"/>
      <c r="G292" s="358"/>
      <c r="H292" s="358"/>
      <c r="I292" s="358"/>
      <c r="J292" s="358"/>
      <c r="K292" s="358"/>
      <c r="L292" s="358"/>
      <c r="M292" s="358"/>
      <c r="N292" s="358"/>
      <c r="O292" s="358"/>
      <c r="P292" s="358"/>
      <c r="Q292" s="357"/>
      <c r="R292" s="80"/>
    </row>
    <row r="293" spans="5:18" x14ac:dyDescent="0.25">
      <c r="E293" s="358"/>
      <c r="F293" s="358"/>
      <c r="G293" s="358"/>
      <c r="H293" s="358"/>
      <c r="I293" s="358"/>
      <c r="J293" s="358"/>
      <c r="K293" s="358"/>
      <c r="L293" s="358"/>
      <c r="M293" s="358"/>
      <c r="N293" s="358"/>
      <c r="O293" s="358"/>
      <c r="P293" s="358"/>
      <c r="Q293" s="357"/>
      <c r="R293" s="80"/>
    </row>
    <row r="294" spans="5:18" x14ac:dyDescent="0.25">
      <c r="E294" s="358"/>
      <c r="F294" s="358"/>
      <c r="G294" s="358"/>
      <c r="H294" s="358"/>
      <c r="I294" s="358"/>
      <c r="J294" s="358"/>
      <c r="K294" s="358"/>
      <c r="L294" s="358"/>
      <c r="M294" s="358"/>
      <c r="N294" s="358"/>
      <c r="O294" s="358"/>
      <c r="P294" s="358"/>
      <c r="Q294" s="357"/>
      <c r="R294" s="80"/>
    </row>
    <row r="295" spans="5:18" x14ac:dyDescent="0.25">
      <c r="E295" s="358"/>
      <c r="F295" s="358"/>
      <c r="G295" s="358"/>
      <c r="H295" s="358"/>
      <c r="I295" s="358"/>
      <c r="J295" s="358"/>
      <c r="K295" s="358"/>
      <c r="L295" s="358"/>
      <c r="M295" s="358"/>
      <c r="N295" s="358"/>
      <c r="O295" s="358"/>
      <c r="P295" s="358"/>
      <c r="Q295" s="357"/>
      <c r="R295" s="80"/>
    </row>
    <row r="296" spans="5:18" x14ac:dyDescent="0.25">
      <c r="E296" s="358"/>
      <c r="F296" s="358"/>
      <c r="G296" s="358"/>
      <c r="H296" s="358"/>
      <c r="I296" s="358"/>
      <c r="J296" s="358"/>
      <c r="K296" s="358"/>
      <c r="L296" s="358"/>
      <c r="M296" s="358"/>
      <c r="N296" s="358"/>
      <c r="O296" s="358"/>
      <c r="P296" s="358"/>
      <c r="Q296" s="357"/>
      <c r="R296" s="80"/>
    </row>
    <row r="297" spans="5:18" x14ac:dyDescent="0.25">
      <c r="E297" s="358"/>
      <c r="F297" s="358"/>
      <c r="G297" s="358"/>
      <c r="H297" s="358"/>
      <c r="I297" s="358"/>
      <c r="J297" s="358"/>
      <c r="K297" s="358"/>
      <c r="L297" s="358"/>
      <c r="M297" s="358"/>
      <c r="N297" s="358"/>
      <c r="O297" s="358"/>
      <c r="P297" s="358"/>
      <c r="Q297" s="357"/>
      <c r="R297" s="80"/>
    </row>
    <row r="298" spans="5:18" x14ac:dyDescent="0.25">
      <c r="E298" s="358"/>
      <c r="F298" s="358"/>
      <c r="G298" s="358"/>
      <c r="H298" s="358"/>
      <c r="I298" s="358"/>
      <c r="J298" s="358"/>
      <c r="K298" s="358"/>
      <c r="L298" s="358"/>
      <c r="M298" s="358"/>
      <c r="N298" s="358"/>
      <c r="O298" s="358"/>
      <c r="P298" s="358"/>
      <c r="Q298" s="357"/>
      <c r="R298" s="80"/>
    </row>
    <row r="299" spans="5:18" x14ac:dyDescent="0.25">
      <c r="E299" s="358"/>
      <c r="F299" s="358"/>
      <c r="G299" s="358"/>
      <c r="H299" s="358"/>
      <c r="I299" s="358"/>
      <c r="J299" s="358"/>
      <c r="K299" s="358"/>
      <c r="L299" s="358"/>
      <c r="M299" s="358"/>
      <c r="N299" s="358"/>
      <c r="O299" s="358"/>
      <c r="P299" s="358"/>
      <c r="Q299" s="357"/>
      <c r="R299" s="80"/>
    </row>
    <row r="300" spans="5:18" x14ac:dyDescent="0.25">
      <c r="E300" s="358"/>
      <c r="F300" s="358"/>
      <c r="G300" s="358"/>
      <c r="H300" s="358"/>
      <c r="I300" s="358"/>
      <c r="J300" s="358"/>
      <c r="K300" s="358"/>
      <c r="L300" s="358"/>
      <c r="M300" s="358"/>
      <c r="N300" s="358"/>
      <c r="O300" s="358"/>
      <c r="P300" s="358"/>
      <c r="Q300" s="357"/>
      <c r="R300" s="80"/>
    </row>
    <row r="301" spans="5:18" x14ac:dyDescent="0.25">
      <c r="E301" s="358"/>
      <c r="F301" s="358"/>
      <c r="G301" s="358"/>
      <c r="H301" s="358"/>
      <c r="I301" s="358"/>
      <c r="J301" s="358"/>
      <c r="K301" s="358"/>
      <c r="L301" s="358"/>
      <c r="M301" s="358"/>
      <c r="N301" s="358"/>
      <c r="O301" s="358"/>
      <c r="P301" s="358"/>
      <c r="Q301" s="357"/>
      <c r="R301" s="80"/>
    </row>
    <row r="302" spans="5:18" x14ac:dyDescent="0.25">
      <c r="E302" s="358"/>
      <c r="F302" s="358"/>
      <c r="G302" s="358"/>
      <c r="H302" s="358"/>
      <c r="I302" s="358"/>
      <c r="J302" s="358"/>
      <c r="K302" s="358"/>
      <c r="L302" s="358"/>
      <c r="M302" s="358"/>
      <c r="N302" s="358"/>
      <c r="O302" s="358"/>
      <c r="P302" s="358"/>
      <c r="Q302" s="357"/>
      <c r="R302" s="80"/>
    </row>
    <row r="303" spans="5:18" x14ac:dyDescent="0.25">
      <c r="E303" s="358"/>
      <c r="F303" s="358"/>
      <c r="G303" s="358"/>
      <c r="H303" s="358"/>
      <c r="I303" s="358"/>
      <c r="J303" s="358"/>
      <c r="K303" s="358"/>
      <c r="L303" s="358"/>
      <c r="M303" s="358"/>
      <c r="N303" s="358"/>
      <c r="O303" s="358"/>
      <c r="P303" s="358"/>
      <c r="Q303" s="357"/>
      <c r="R303" s="80"/>
    </row>
    <row r="304" spans="5:18" x14ac:dyDescent="0.25">
      <c r="E304" s="358"/>
      <c r="F304" s="358"/>
      <c r="G304" s="358"/>
      <c r="H304" s="358"/>
      <c r="I304" s="358"/>
      <c r="J304" s="358"/>
      <c r="K304" s="358"/>
      <c r="L304" s="358"/>
      <c r="M304" s="358"/>
      <c r="N304" s="358"/>
      <c r="O304" s="358"/>
      <c r="P304" s="358"/>
      <c r="Q304" s="357"/>
      <c r="R304" s="80"/>
    </row>
    <row r="305" spans="5:18" x14ac:dyDescent="0.25">
      <c r="E305" s="358"/>
      <c r="F305" s="358"/>
      <c r="G305" s="358"/>
      <c r="H305" s="358"/>
      <c r="I305" s="358"/>
      <c r="J305" s="358"/>
      <c r="K305" s="358"/>
      <c r="L305" s="358"/>
      <c r="M305" s="358"/>
      <c r="N305" s="358"/>
      <c r="O305" s="358"/>
      <c r="P305" s="358"/>
      <c r="Q305" s="357"/>
      <c r="R305" s="80"/>
    </row>
    <row r="306" spans="5:18" x14ac:dyDescent="0.25">
      <c r="E306" s="358"/>
      <c r="F306" s="358"/>
      <c r="G306" s="358"/>
      <c r="H306" s="358"/>
      <c r="I306" s="358"/>
      <c r="J306" s="358"/>
      <c r="K306" s="358"/>
      <c r="L306" s="358"/>
      <c r="M306" s="358"/>
      <c r="N306" s="358"/>
      <c r="O306" s="358"/>
      <c r="P306" s="358"/>
      <c r="Q306" s="357"/>
      <c r="R306" s="80"/>
    </row>
    <row r="307" spans="5:18" x14ac:dyDescent="0.25">
      <c r="E307" s="358"/>
      <c r="F307" s="358"/>
      <c r="G307" s="358"/>
      <c r="H307" s="358"/>
      <c r="I307" s="358"/>
      <c r="J307" s="358"/>
      <c r="K307" s="358"/>
      <c r="L307" s="358"/>
      <c r="M307" s="358"/>
      <c r="N307" s="358"/>
      <c r="O307" s="358"/>
      <c r="P307" s="358"/>
      <c r="Q307" s="357"/>
      <c r="R307" s="80"/>
    </row>
    <row r="308" spans="5:18" x14ac:dyDescent="0.25">
      <c r="E308" s="358"/>
      <c r="F308" s="358"/>
      <c r="G308" s="358"/>
      <c r="H308" s="358"/>
      <c r="I308" s="358"/>
      <c r="J308" s="358"/>
      <c r="K308" s="358"/>
      <c r="L308" s="358"/>
      <c r="M308" s="358"/>
      <c r="N308" s="358"/>
      <c r="O308" s="358"/>
      <c r="P308" s="358"/>
      <c r="Q308" s="357"/>
      <c r="R308" s="80"/>
    </row>
    <row r="309" spans="5:18" x14ac:dyDescent="0.25">
      <c r="E309" s="358"/>
      <c r="F309" s="358"/>
      <c r="G309" s="358"/>
      <c r="H309" s="358"/>
      <c r="I309" s="358"/>
      <c r="J309" s="358"/>
      <c r="K309" s="358"/>
      <c r="L309" s="358"/>
      <c r="M309" s="358"/>
      <c r="N309" s="358"/>
      <c r="O309" s="358"/>
      <c r="P309" s="358"/>
      <c r="Q309" s="357"/>
      <c r="R309" s="80"/>
    </row>
    <row r="310" spans="5:18" x14ac:dyDescent="0.25">
      <c r="E310" s="358"/>
      <c r="F310" s="358"/>
      <c r="G310" s="358"/>
      <c r="H310" s="358"/>
      <c r="I310" s="358"/>
      <c r="J310" s="358"/>
      <c r="K310" s="358"/>
      <c r="L310" s="358"/>
      <c r="M310" s="358"/>
      <c r="N310" s="358"/>
      <c r="O310" s="358"/>
      <c r="P310" s="358"/>
      <c r="Q310" s="357"/>
      <c r="R310" s="80"/>
    </row>
    <row r="311" spans="5:18" x14ac:dyDescent="0.25">
      <c r="E311" s="358"/>
      <c r="F311" s="358"/>
      <c r="G311" s="358"/>
      <c r="H311" s="358"/>
      <c r="I311" s="358"/>
      <c r="J311" s="358"/>
      <c r="K311" s="358"/>
      <c r="L311" s="358"/>
      <c r="M311" s="358"/>
      <c r="N311" s="358"/>
      <c r="O311" s="358"/>
      <c r="P311" s="358"/>
      <c r="Q311" s="357"/>
      <c r="R311" s="80"/>
    </row>
    <row r="312" spans="5:18" x14ac:dyDescent="0.25">
      <c r="E312" s="358"/>
      <c r="F312" s="358"/>
      <c r="G312" s="358"/>
      <c r="H312" s="358"/>
      <c r="I312" s="358"/>
      <c r="J312" s="358"/>
      <c r="K312" s="358"/>
      <c r="L312" s="358"/>
      <c r="M312" s="358"/>
      <c r="N312" s="358"/>
      <c r="O312" s="358"/>
      <c r="P312" s="358"/>
      <c r="Q312" s="357"/>
      <c r="R312" s="80"/>
    </row>
    <row r="313" spans="5:18" x14ac:dyDescent="0.25">
      <c r="E313" s="358"/>
      <c r="F313" s="358"/>
      <c r="G313" s="358"/>
      <c r="H313" s="358"/>
      <c r="I313" s="358"/>
      <c r="J313" s="358"/>
      <c r="K313" s="358"/>
      <c r="L313" s="358"/>
      <c r="M313" s="358"/>
      <c r="N313" s="358"/>
      <c r="O313" s="358"/>
      <c r="P313" s="358"/>
      <c r="Q313" s="357"/>
      <c r="R313" s="80"/>
    </row>
    <row r="314" spans="5:18" x14ac:dyDescent="0.25">
      <c r="E314" s="358"/>
      <c r="F314" s="358"/>
      <c r="G314" s="358"/>
      <c r="H314" s="358"/>
      <c r="I314" s="358"/>
      <c r="J314" s="358"/>
      <c r="K314" s="358"/>
      <c r="L314" s="358"/>
      <c r="M314" s="358"/>
      <c r="N314" s="358"/>
      <c r="O314" s="358"/>
      <c r="P314" s="358"/>
      <c r="Q314" s="357"/>
      <c r="R314" s="80"/>
    </row>
    <row r="315" spans="5:18" x14ac:dyDescent="0.25">
      <c r="E315" s="358"/>
      <c r="F315" s="358"/>
      <c r="G315" s="358"/>
      <c r="H315" s="358"/>
      <c r="I315" s="358"/>
      <c r="J315" s="358"/>
      <c r="K315" s="358"/>
      <c r="L315" s="358"/>
      <c r="M315" s="358"/>
      <c r="N315" s="358"/>
      <c r="O315" s="358"/>
      <c r="P315" s="358"/>
      <c r="Q315" s="357"/>
      <c r="R315" s="80"/>
    </row>
    <row r="316" spans="5:18" x14ac:dyDescent="0.25">
      <c r="E316" s="358"/>
      <c r="F316" s="358"/>
      <c r="G316" s="358"/>
      <c r="H316" s="358"/>
      <c r="I316" s="358"/>
      <c r="J316" s="358"/>
      <c r="K316" s="358"/>
      <c r="L316" s="358"/>
      <c r="M316" s="358"/>
      <c r="N316" s="358"/>
      <c r="O316" s="358"/>
      <c r="P316" s="358"/>
      <c r="Q316" s="357"/>
      <c r="R316" s="80"/>
    </row>
    <row r="317" spans="5:18" x14ac:dyDescent="0.25">
      <c r="E317" s="358"/>
      <c r="F317" s="358"/>
      <c r="G317" s="358"/>
      <c r="H317" s="358"/>
      <c r="I317" s="358"/>
      <c r="J317" s="358"/>
      <c r="K317" s="358"/>
      <c r="L317" s="358"/>
      <c r="M317" s="358"/>
      <c r="N317" s="358"/>
      <c r="O317" s="358"/>
      <c r="P317" s="358"/>
      <c r="Q317" s="357"/>
      <c r="R317" s="80"/>
    </row>
    <row r="318" spans="5:18" x14ac:dyDescent="0.25">
      <c r="E318" s="358"/>
      <c r="F318" s="358"/>
      <c r="G318" s="358"/>
      <c r="H318" s="358"/>
      <c r="I318" s="358"/>
      <c r="J318" s="358"/>
      <c r="K318" s="358"/>
      <c r="L318" s="358"/>
      <c r="M318" s="358"/>
      <c r="N318" s="358"/>
      <c r="O318" s="358"/>
      <c r="P318" s="358"/>
      <c r="Q318" s="357"/>
      <c r="R318" s="80"/>
    </row>
    <row r="319" spans="5:18" x14ac:dyDescent="0.25">
      <c r="E319" s="358"/>
      <c r="F319" s="358"/>
      <c r="G319" s="358"/>
      <c r="H319" s="358"/>
      <c r="I319" s="358"/>
      <c r="J319" s="358"/>
      <c r="K319" s="358"/>
      <c r="L319" s="358"/>
      <c r="M319" s="358"/>
      <c r="N319" s="358"/>
      <c r="O319" s="358"/>
      <c r="P319" s="358"/>
      <c r="Q319" s="357"/>
      <c r="R319" s="80"/>
    </row>
    <row r="320" spans="5:18" x14ac:dyDescent="0.25">
      <c r="E320" s="358"/>
      <c r="F320" s="358"/>
      <c r="G320" s="358"/>
      <c r="H320" s="358"/>
      <c r="I320" s="358"/>
      <c r="J320" s="358"/>
      <c r="K320" s="358"/>
      <c r="L320" s="358"/>
      <c r="M320" s="358"/>
      <c r="N320" s="358"/>
      <c r="O320" s="358"/>
      <c r="P320" s="358"/>
      <c r="Q320" s="357"/>
      <c r="R320" s="80"/>
    </row>
    <row r="321" spans="5:18" x14ac:dyDescent="0.25">
      <c r="E321" s="358"/>
      <c r="F321" s="358"/>
      <c r="G321" s="358"/>
      <c r="H321" s="358"/>
      <c r="I321" s="358"/>
      <c r="J321" s="358"/>
      <c r="K321" s="358"/>
      <c r="L321" s="358"/>
      <c r="M321" s="358"/>
      <c r="N321" s="358"/>
      <c r="O321" s="358"/>
      <c r="P321" s="358"/>
      <c r="Q321" s="357"/>
      <c r="R321" s="80"/>
    </row>
    <row r="322" spans="5:18" x14ac:dyDescent="0.25">
      <c r="E322" s="358"/>
      <c r="F322" s="358"/>
      <c r="G322" s="358"/>
      <c r="H322" s="358"/>
      <c r="I322" s="358"/>
      <c r="J322" s="358"/>
      <c r="K322" s="358"/>
      <c r="L322" s="358"/>
      <c r="M322" s="358"/>
      <c r="N322" s="358"/>
      <c r="O322" s="358"/>
      <c r="P322" s="358"/>
      <c r="Q322" s="357"/>
      <c r="R322" s="80"/>
    </row>
    <row r="323" spans="5:18" x14ac:dyDescent="0.25">
      <c r="E323" s="358"/>
      <c r="F323" s="358"/>
      <c r="G323" s="358"/>
      <c r="H323" s="358"/>
      <c r="I323" s="358"/>
      <c r="J323" s="358"/>
      <c r="K323" s="358"/>
      <c r="L323" s="358"/>
      <c r="M323" s="358"/>
      <c r="N323" s="358"/>
      <c r="O323" s="358"/>
      <c r="P323" s="358"/>
      <c r="Q323" s="357"/>
      <c r="R323" s="80"/>
    </row>
    <row r="324" spans="5:18" x14ac:dyDescent="0.25">
      <c r="E324" s="358"/>
      <c r="F324" s="358"/>
      <c r="G324" s="358"/>
      <c r="H324" s="358"/>
      <c r="I324" s="358"/>
      <c r="J324" s="358"/>
      <c r="K324" s="358"/>
      <c r="L324" s="358"/>
      <c r="M324" s="358"/>
      <c r="N324" s="358"/>
      <c r="O324" s="358"/>
      <c r="P324" s="358"/>
      <c r="Q324" s="357"/>
      <c r="R324" s="80"/>
    </row>
    <row r="325" spans="5:18" x14ac:dyDescent="0.25">
      <c r="E325" s="358"/>
      <c r="F325" s="358"/>
      <c r="G325" s="358"/>
      <c r="H325" s="358"/>
      <c r="I325" s="358"/>
      <c r="J325" s="358"/>
      <c r="K325" s="358"/>
      <c r="L325" s="358"/>
      <c r="M325" s="358"/>
      <c r="N325" s="358"/>
      <c r="O325" s="358"/>
      <c r="P325" s="358"/>
      <c r="Q325" s="357"/>
      <c r="R325" s="80"/>
    </row>
    <row r="326" spans="5:18" x14ac:dyDescent="0.25">
      <c r="E326" s="358"/>
      <c r="F326" s="358"/>
      <c r="G326" s="358"/>
      <c r="H326" s="358"/>
      <c r="I326" s="358"/>
      <c r="J326" s="358"/>
      <c r="K326" s="358"/>
      <c r="L326" s="358"/>
      <c r="M326" s="358"/>
      <c r="N326" s="358"/>
      <c r="O326" s="358"/>
      <c r="P326" s="358"/>
      <c r="Q326" s="357"/>
      <c r="R326" s="80"/>
    </row>
    <row r="327" spans="5:18" x14ac:dyDescent="0.25">
      <c r="E327" s="358"/>
      <c r="F327" s="358"/>
      <c r="G327" s="358"/>
      <c r="H327" s="358"/>
      <c r="I327" s="358"/>
      <c r="J327" s="358"/>
      <c r="K327" s="358"/>
      <c r="L327" s="358"/>
      <c r="M327" s="358"/>
      <c r="N327" s="358"/>
      <c r="O327" s="358"/>
      <c r="P327" s="358"/>
      <c r="Q327" s="357"/>
      <c r="R327" s="80"/>
    </row>
    <row r="328" spans="5:18" x14ac:dyDescent="0.25">
      <c r="E328" s="358"/>
      <c r="F328" s="358"/>
      <c r="G328" s="358"/>
      <c r="H328" s="358"/>
      <c r="I328" s="358"/>
      <c r="J328" s="358"/>
      <c r="K328" s="358"/>
      <c r="L328" s="358"/>
      <c r="M328" s="358"/>
      <c r="N328" s="358"/>
      <c r="O328" s="358"/>
      <c r="P328" s="358"/>
      <c r="Q328" s="357"/>
      <c r="R328" s="80"/>
    </row>
    <row r="329" spans="5:18" x14ac:dyDescent="0.25">
      <c r="E329" s="358"/>
      <c r="F329" s="358"/>
      <c r="G329" s="358"/>
      <c r="H329" s="358"/>
      <c r="I329" s="358"/>
      <c r="J329" s="358"/>
      <c r="K329" s="358"/>
      <c r="L329" s="358"/>
      <c r="M329" s="358"/>
      <c r="N329" s="358"/>
      <c r="O329" s="358"/>
      <c r="P329" s="358"/>
      <c r="Q329" s="357"/>
      <c r="R329" s="80"/>
    </row>
    <row r="330" spans="5:18" x14ac:dyDescent="0.25">
      <c r="E330" s="358"/>
      <c r="F330" s="358"/>
      <c r="G330" s="358"/>
      <c r="H330" s="358"/>
      <c r="I330" s="358"/>
      <c r="J330" s="358"/>
      <c r="K330" s="358"/>
      <c r="L330" s="358"/>
      <c r="M330" s="358"/>
      <c r="N330" s="358"/>
      <c r="O330" s="358"/>
      <c r="P330" s="358"/>
      <c r="Q330" s="357"/>
      <c r="R330" s="80"/>
    </row>
    <row r="331" spans="5:18" x14ac:dyDescent="0.25">
      <c r="E331" s="358"/>
      <c r="F331" s="358"/>
      <c r="G331" s="358"/>
      <c r="H331" s="358"/>
      <c r="I331" s="358"/>
      <c r="J331" s="358"/>
      <c r="K331" s="358"/>
      <c r="L331" s="358"/>
      <c r="M331" s="358"/>
      <c r="N331" s="358"/>
      <c r="O331" s="358"/>
      <c r="P331" s="358"/>
      <c r="Q331" s="357"/>
      <c r="R331" s="80"/>
    </row>
    <row r="332" spans="5:18" x14ac:dyDescent="0.25">
      <c r="E332" s="358"/>
      <c r="F332" s="358"/>
      <c r="G332" s="358"/>
      <c r="H332" s="358"/>
      <c r="I332" s="358"/>
      <c r="J332" s="358"/>
      <c r="K332" s="358"/>
      <c r="L332" s="358"/>
      <c r="M332" s="358"/>
      <c r="N332" s="358"/>
      <c r="O332" s="358"/>
      <c r="P332" s="358"/>
      <c r="Q332" s="357"/>
      <c r="R332" s="80"/>
    </row>
    <row r="333" spans="5:18" x14ac:dyDescent="0.25">
      <c r="E333" s="358"/>
      <c r="F333" s="358"/>
      <c r="G333" s="358"/>
      <c r="H333" s="358"/>
      <c r="I333" s="358"/>
      <c r="J333" s="358"/>
      <c r="K333" s="358"/>
      <c r="L333" s="358"/>
      <c r="M333" s="358"/>
      <c r="N333" s="358"/>
      <c r="O333" s="358"/>
      <c r="P333" s="358"/>
      <c r="Q333" s="357"/>
      <c r="R333" s="80"/>
    </row>
    <row r="334" spans="5:18" x14ac:dyDescent="0.25">
      <c r="E334" s="358"/>
      <c r="F334" s="358"/>
      <c r="G334" s="358"/>
      <c r="H334" s="358"/>
      <c r="I334" s="358"/>
      <c r="J334" s="358"/>
      <c r="K334" s="358"/>
      <c r="L334" s="358"/>
      <c r="M334" s="358"/>
      <c r="N334" s="358"/>
      <c r="O334" s="358"/>
      <c r="P334" s="358"/>
      <c r="Q334" s="357"/>
      <c r="R334" s="80"/>
    </row>
    <row r="335" spans="5:18" x14ac:dyDescent="0.25"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7"/>
      <c r="R335" s="80"/>
    </row>
    <row r="336" spans="5:18" x14ac:dyDescent="0.25">
      <c r="E336" s="358"/>
      <c r="F336" s="358"/>
      <c r="G336" s="358"/>
      <c r="H336" s="358"/>
      <c r="I336" s="358"/>
      <c r="J336" s="358"/>
      <c r="K336" s="358"/>
      <c r="L336" s="358"/>
      <c r="M336" s="358"/>
      <c r="N336" s="358"/>
      <c r="O336" s="358"/>
      <c r="P336" s="358"/>
      <c r="Q336" s="357"/>
      <c r="R336" s="80"/>
    </row>
    <row r="337" spans="5:18" x14ac:dyDescent="0.25">
      <c r="E337" s="358"/>
      <c r="F337" s="358"/>
      <c r="G337" s="358"/>
      <c r="H337" s="358"/>
      <c r="I337" s="358"/>
      <c r="J337" s="358"/>
      <c r="K337" s="358"/>
      <c r="L337" s="358"/>
      <c r="M337" s="358"/>
      <c r="N337" s="358"/>
      <c r="O337" s="358"/>
      <c r="P337" s="358"/>
      <c r="Q337" s="357"/>
      <c r="R337" s="80"/>
    </row>
    <row r="338" spans="5:18" x14ac:dyDescent="0.25">
      <c r="E338" s="358"/>
      <c r="F338" s="358"/>
      <c r="G338" s="358"/>
      <c r="H338" s="358"/>
      <c r="I338" s="358"/>
      <c r="J338" s="358"/>
      <c r="K338" s="358"/>
      <c r="L338" s="358"/>
      <c r="M338" s="358"/>
      <c r="N338" s="358"/>
      <c r="O338" s="358"/>
      <c r="P338" s="358"/>
      <c r="Q338" s="357"/>
      <c r="R338" s="80"/>
    </row>
    <row r="339" spans="5:18" x14ac:dyDescent="0.25">
      <c r="E339" s="358"/>
      <c r="F339" s="358"/>
      <c r="G339" s="358"/>
      <c r="H339" s="358"/>
      <c r="I339" s="358"/>
      <c r="J339" s="358"/>
      <c r="K339" s="358"/>
      <c r="L339" s="358"/>
      <c r="M339" s="358"/>
      <c r="N339" s="358"/>
      <c r="O339" s="358"/>
      <c r="P339" s="358"/>
      <c r="Q339" s="357"/>
      <c r="R339" s="80"/>
    </row>
    <row r="340" spans="5:18" x14ac:dyDescent="0.25">
      <c r="E340" s="358"/>
      <c r="F340" s="358"/>
      <c r="G340" s="358"/>
      <c r="H340" s="358"/>
      <c r="I340" s="358"/>
      <c r="J340" s="358"/>
      <c r="K340" s="358"/>
      <c r="L340" s="358"/>
      <c r="M340" s="358"/>
      <c r="N340" s="358"/>
      <c r="O340" s="358"/>
      <c r="P340" s="358"/>
      <c r="Q340" s="357"/>
      <c r="R340" s="80"/>
    </row>
    <row r="341" spans="5:18" x14ac:dyDescent="0.25">
      <c r="E341" s="358"/>
      <c r="F341" s="358"/>
      <c r="G341" s="358"/>
      <c r="H341" s="358"/>
      <c r="I341" s="358"/>
      <c r="J341" s="358"/>
      <c r="K341" s="358"/>
      <c r="L341" s="358"/>
      <c r="M341" s="358"/>
      <c r="N341" s="358"/>
      <c r="O341" s="358"/>
      <c r="P341" s="358"/>
      <c r="Q341" s="357"/>
      <c r="R341" s="80"/>
    </row>
    <row r="342" spans="5:18" x14ac:dyDescent="0.25">
      <c r="E342" s="358"/>
      <c r="F342" s="358"/>
      <c r="G342" s="358"/>
      <c r="H342" s="358"/>
      <c r="I342" s="358"/>
      <c r="J342" s="358"/>
      <c r="K342" s="358"/>
      <c r="L342" s="358"/>
      <c r="M342" s="358"/>
      <c r="N342" s="358"/>
      <c r="O342" s="358"/>
      <c r="P342" s="358"/>
      <c r="Q342" s="357"/>
      <c r="R342" s="80"/>
    </row>
    <row r="343" spans="5:18" x14ac:dyDescent="0.25">
      <c r="E343" s="358"/>
      <c r="F343" s="358"/>
      <c r="G343" s="358"/>
      <c r="H343" s="358"/>
      <c r="I343" s="358"/>
      <c r="J343" s="358"/>
      <c r="K343" s="358"/>
      <c r="L343" s="358"/>
      <c r="M343" s="358"/>
      <c r="N343" s="358"/>
      <c r="O343" s="358"/>
      <c r="P343" s="358"/>
      <c r="Q343" s="357"/>
      <c r="R343" s="80"/>
    </row>
    <row r="344" spans="5:18" x14ac:dyDescent="0.25">
      <c r="E344" s="358"/>
      <c r="F344" s="358"/>
      <c r="G344" s="358"/>
      <c r="H344" s="358"/>
      <c r="I344" s="358"/>
      <c r="J344" s="358"/>
      <c r="K344" s="358"/>
      <c r="L344" s="358"/>
      <c r="M344" s="358"/>
      <c r="N344" s="358"/>
      <c r="O344" s="358"/>
      <c r="P344" s="358"/>
      <c r="Q344" s="357"/>
      <c r="R344" s="80"/>
    </row>
    <row r="345" spans="5:18" x14ac:dyDescent="0.25">
      <c r="E345" s="358"/>
      <c r="F345" s="358"/>
      <c r="G345" s="358"/>
      <c r="H345" s="358"/>
      <c r="I345" s="358"/>
      <c r="J345" s="358"/>
      <c r="K345" s="358"/>
      <c r="L345" s="358"/>
      <c r="M345" s="358"/>
      <c r="N345" s="358"/>
      <c r="O345" s="358"/>
      <c r="P345" s="358"/>
      <c r="Q345" s="357"/>
      <c r="R345" s="80"/>
    </row>
    <row r="346" spans="5:18" x14ac:dyDescent="0.25">
      <c r="E346" s="358"/>
      <c r="F346" s="358"/>
      <c r="G346" s="358"/>
      <c r="H346" s="358"/>
      <c r="I346" s="358"/>
      <c r="J346" s="358"/>
      <c r="K346" s="358"/>
      <c r="L346" s="358"/>
      <c r="M346" s="358"/>
      <c r="N346" s="358"/>
      <c r="O346" s="358"/>
      <c r="P346" s="358"/>
      <c r="Q346" s="357"/>
      <c r="R346" s="80"/>
    </row>
    <row r="347" spans="5:18" x14ac:dyDescent="0.25">
      <c r="E347" s="358"/>
      <c r="F347" s="358"/>
      <c r="G347" s="358"/>
      <c r="H347" s="358"/>
      <c r="I347" s="358"/>
      <c r="J347" s="358"/>
      <c r="K347" s="358"/>
      <c r="L347" s="358"/>
      <c r="M347" s="358"/>
      <c r="N347" s="358"/>
      <c r="O347" s="358"/>
      <c r="P347" s="358"/>
      <c r="Q347" s="357"/>
      <c r="R347" s="80"/>
    </row>
    <row r="348" spans="5:18" x14ac:dyDescent="0.25">
      <c r="E348" s="358"/>
      <c r="F348" s="358"/>
      <c r="G348" s="358"/>
      <c r="H348" s="358"/>
      <c r="I348" s="358"/>
      <c r="J348" s="358"/>
      <c r="K348" s="358"/>
      <c r="L348" s="358"/>
      <c r="M348" s="358"/>
      <c r="N348" s="358"/>
      <c r="O348" s="358"/>
      <c r="P348" s="358"/>
      <c r="Q348" s="357"/>
      <c r="R348" s="80"/>
    </row>
    <row r="349" spans="5:18" x14ac:dyDescent="0.25">
      <c r="E349" s="358"/>
      <c r="F349" s="358"/>
      <c r="G349" s="358"/>
      <c r="H349" s="358"/>
      <c r="I349" s="358"/>
      <c r="J349" s="358"/>
      <c r="K349" s="358"/>
      <c r="L349" s="358"/>
      <c r="M349" s="358"/>
      <c r="N349" s="358"/>
      <c r="O349" s="358"/>
      <c r="P349" s="358"/>
      <c r="Q349" s="357"/>
      <c r="R349" s="80"/>
    </row>
    <row r="350" spans="5:18" x14ac:dyDescent="0.25">
      <c r="E350" s="358"/>
      <c r="F350" s="358"/>
      <c r="G350" s="358"/>
      <c r="H350" s="358"/>
      <c r="I350" s="358"/>
      <c r="J350" s="358"/>
      <c r="K350" s="358"/>
      <c r="L350" s="358"/>
      <c r="M350" s="358"/>
      <c r="N350" s="358"/>
      <c r="O350" s="358"/>
      <c r="P350" s="358"/>
      <c r="Q350" s="357"/>
      <c r="R350" s="80"/>
    </row>
    <row r="351" spans="5:18" x14ac:dyDescent="0.25">
      <c r="E351" s="358"/>
      <c r="F351" s="358"/>
      <c r="G351" s="358"/>
      <c r="H351" s="358"/>
      <c r="I351" s="358"/>
      <c r="J351" s="358"/>
      <c r="K351" s="358"/>
      <c r="L351" s="358"/>
      <c r="M351" s="358"/>
      <c r="N351" s="358"/>
      <c r="O351" s="358"/>
      <c r="P351" s="358"/>
      <c r="Q351" s="357"/>
      <c r="R351" s="80"/>
    </row>
    <row r="352" spans="5:18" x14ac:dyDescent="0.25">
      <c r="E352" s="358"/>
      <c r="F352" s="358"/>
      <c r="G352" s="358"/>
      <c r="H352" s="358"/>
      <c r="I352" s="358"/>
      <c r="J352" s="358"/>
      <c r="K352" s="358"/>
      <c r="L352" s="358"/>
      <c r="M352" s="358"/>
      <c r="N352" s="358"/>
      <c r="O352" s="358"/>
      <c r="P352" s="358"/>
      <c r="Q352" s="357"/>
      <c r="R352" s="80"/>
    </row>
    <row r="353" spans="5:18" x14ac:dyDescent="0.25">
      <c r="E353" s="358"/>
      <c r="F353" s="358"/>
      <c r="G353" s="358"/>
      <c r="H353" s="358"/>
      <c r="I353" s="358"/>
      <c r="J353" s="358"/>
      <c r="K353" s="358"/>
      <c r="L353" s="358"/>
      <c r="M353" s="358"/>
      <c r="N353" s="358"/>
      <c r="O353" s="358"/>
      <c r="P353" s="358"/>
      <c r="Q353" s="357"/>
      <c r="R353" s="80"/>
    </row>
    <row r="354" spans="5:18" x14ac:dyDescent="0.25">
      <c r="E354" s="358"/>
      <c r="F354" s="358"/>
      <c r="G354" s="358"/>
      <c r="H354" s="358"/>
      <c r="I354" s="358"/>
      <c r="J354" s="358"/>
      <c r="K354" s="358"/>
      <c r="L354" s="358"/>
      <c r="M354" s="358"/>
      <c r="N354" s="358"/>
      <c r="O354" s="358"/>
      <c r="P354" s="358"/>
      <c r="Q354" s="357"/>
      <c r="R354" s="80"/>
    </row>
    <row r="355" spans="5:18" x14ac:dyDescent="0.25">
      <c r="E355" s="358"/>
      <c r="F355" s="358"/>
      <c r="G355" s="358"/>
      <c r="H355" s="358"/>
      <c r="I355" s="358"/>
      <c r="J355" s="358"/>
      <c r="K355" s="358"/>
      <c r="L355" s="358"/>
      <c r="M355" s="358"/>
      <c r="N355" s="358"/>
      <c r="O355" s="358"/>
      <c r="P355" s="358"/>
      <c r="Q355" s="357"/>
      <c r="R355" s="80"/>
    </row>
    <row r="356" spans="5:18" x14ac:dyDescent="0.25">
      <c r="E356" s="358"/>
      <c r="F356" s="358"/>
      <c r="G356" s="358"/>
      <c r="H356" s="358"/>
      <c r="I356" s="358"/>
      <c r="J356" s="358"/>
      <c r="K356" s="358"/>
      <c r="L356" s="358"/>
      <c r="M356" s="358"/>
      <c r="N356" s="358"/>
      <c r="O356" s="358"/>
      <c r="P356" s="358"/>
      <c r="Q356" s="357"/>
      <c r="R356" s="80"/>
    </row>
    <row r="357" spans="5:18" x14ac:dyDescent="0.25">
      <c r="E357" s="358"/>
      <c r="F357" s="358"/>
      <c r="G357" s="358"/>
      <c r="H357" s="358"/>
      <c r="I357" s="358"/>
      <c r="J357" s="358"/>
      <c r="K357" s="358"/>
      <c r="L357" s="358"/>
      <c r="M357" s="358"/>
      <c r="N357" s="358"/>
      <c r="O357" s="358"/>
      <c r="P357" s="358"/>
      <c r="Q357" s="357"/>
      <c r="R357" s="80"/>
    </row>
    <row r="358" spans="5:18" x14ac:dyDescent="0.25">
      <c r="E358" s="358"/>
      <c r="F358" s="358"/>
      <c r="G358" s="358"/>
      <c r="H358" s="358"/>
      <c r="I358" s="358"/>
      <c r="J358" s="358"/>
      <c r="K358" s="358"/>
      <c r="L358" s="358"/>
      <c r="M358" s="358"/>
      <c r="N358" s="358"/>
      <c r="O358" s="358"/>
      <c r="P358" s="358"/>
      <c r="Q358" s="357"/>
      <c r="R358" s="80"/>
    </row>
    <row r="359" spans="5:18" x14ac:dyDescent="0.25">
      <c r="E359" s="358"/>
      <c r="F359" s="358"/>
      <c r="G359" s="358"/>
      <c r="H359" s="358"/>
      <c r="I359" s="358"/>
      <c r="J359" s="358"/>
      <c r="K359" s="358"/>
      <c r="L359" s="358"/>
      <c r="M359" s="358"/>
      <c r="N359" s="358"/>
      <c r="O359" s="358"/>
      <c r="P359" s="358"/>
      <c r="Q359" s="357"/>
      <c r="R359" s="80"/>
    </row>
    <row r="360" spans="5:18" x14ac:dyDescent="0.25">
      <c r="E360" s="358"/>
      <c r="F360" s="358"/>
      <c r="G360" s="358"/>
      <c r="H360" s="358"/>
      <c r="I360" s="358"/>
      <c r="J360" s="358"/>
      <c r="K360" s="358"/>
      <c r="L360" s="358"/>
      <c r="M360" s="358"/>
      <c r="N360" s="358"/>
      <c r="O360" s="358"/>
      <c r="P360" s="358"/>
      <c r="Q360" s="357"/>
      <c r="R360" s="80"/>
    </row>
    <row r="361" spans="5:18" x14ac:dyDescent="0.25">
      <c r="E361" s="358"/>
      <c r="F361" s="358"/>
      <c r="G361" s="358"/>
      <c r="H361" s="358"/>
      <c r="I361" s="358"/>
      <c r="J361" s="358"/>
      <c r="K361" s="358"/>
      <c r="L361" s="358"/>
      <c r="M361" s="358"/>
      <c r="N361" s="358"/>
      <c r="O361" s="358"/>
      <c r="P361" s="358"/>
      <c r="Q361" s="357"/>
      <c r="R361" s="80"/>
    </row>
    <row r="362" spans="5:18" x14ac:dyDescent="0.25">
      <c r="E362" s="358"/>
      <c r="F362" s="358"/>
      <c r="G362" s="358"/>
      <c r="H362" s="358"/>
      <c r="I362" s="358"/>
      <c r="J362" s="358"/>
      <c r="K362" s="358"/>
      <c r="L362" s="358"/>
      <c r="M362" s="358"/>
      <c r="N362" s="358"/>
      <c r="O362" s="358"/>
      <c r="P362" s="358"/>
      <c r="Q362" s="357"/>
      <c r="R362" s="80"/>
    </row>
    <row r="363" spans="5:18" x14ac:dyDescent="0.25">
      <c r="E363" s="358"/>
      <c r="F363" s="358"/>
      <c r="G363" s="358"/>
      <c r="H363" s="358"/>
      <c r="I363" s="358"/>
      <c r="J363" s="358"/>
      <c r="K363" s="358"/>
      <c r="L363" s="358"/>
      <c r="M363" s="358"/>
      <c r="N363" s="358"/>
      <c r="O363" s="358"/>
      <c r="P363" s="358"/>
      <c r="Q363" s="357"/>
      <c r="R363" s="80"/>
    </row>
    <row r="364" spans="5:18" x14ac:dyDescent="0.25">
      <c r="E364" s="358"/>
      <c r="F364" s="358"/>
      <c r="G364" s="358"/>
      <c r="H364" s="358"/>
      <c r="I364" s="358"/>
      <c r="J364" s="358"/>
      <c r="K364" s="358"/>
      <c r="L364" s="358"/>
      <c r="M364" s="358"/>
      <c r="N364" s="358"/>
      <c r="O364" s="358"/>
      <c r="P364" s="358"/>
      <c r="Q364" s="357"/>
      <c r="R364" s="80"/>
    </row>
    <row r="365" spans="5:18" x14ac:dyDescent="0.25">
      <c r="E365" s="358"/>
      <c r="F365" s="358"/>
      <c r="G365" s="358"/>
      <c r="H365" s="358"/>
      <c r="I365" s="358"/>
      <c r="J365" s="358"/>
      <c r="K365" s="358"/>
      <c r="L365" s="358"/>
      <c r="M365" s="358"/>
      <c r="N365" s="358"/>
      <c r="O365" s="358"/>
      <c r="P365" s="358"/>
      <c r="Q365" s="357"/>
      <c r="R365" s="80"/>
    </row>
    <row r="366" spans="5:18" x14ac:dyDescent="0.25">
      <c r="E366" s="358"/>
      <c r="F366" s="358"/>
      <c r="G366" s="358"/>
      <c r="H366" s="358"/>
      <c r="I366" s="358"/>
      <c r="J366" s="358"/>
      <c r="K366" s="358"/>
      <c r="L366" s="358"/>
      <c r="M366" s="358"/>
      <c r="N366" s="358"/>
      <c r="O366" s="358"/>
      <c r="P366" s="358"/>
      <c r="Q366" s="357"/>
      <c r="R366" s="80"/>
    </row>
    <row r="367" spans="5:18" x14ac:dyDescent="0.25">
      <c r="E367" s="358"/>
      <c r="F367" s="358"/>
      <c r="G367" s="358"/>
      <c r="H367" s="358"/>
      <c r="I367" s="358"/>
      <c r="J367" s="358"/>
      <c r="K367" s="358"/>
      <c r="L367" s="358"/>
      <c r="M367" s="358"/>
      <c r="N367" s="358"/>
      <c r="O367" s="358"/>
      <c r="P367" s="358"/>
      <c r="Q367" s="357"/>
      <c r="R367" s="80"/>
    </row>
    <row r="368" spans="5:18" x14ac:dyDescent="0.25">
      <c r="E368" s="358"/>
      <c r="F368" s="358"/>
      <c r="G368" s="358"/>
      <c r="H368" s="358"/>
      <c r="I368" s="358"/>
      <c r="J368" s="358"/>
      <c r="K368" s="358"/>
      <c r="L368" s="358"/>
      <c r="M368" s="358"/>
      <c r="N368" s="358"/>
      <c r="O368" s="358"/>
      <c r="P368" s="358"/>
      <c r="Q368" s="357"/>
      <c r="R368" s="80"/>
    </row>
    <row r="369" spans="5:18" x14ac:dyDescent="0.25">
      <c r="E369" s="358"/>
      <c r="F369" s="358"/>
      <c r="G369" s="358"/>
      <c r="H369" s="358"/>
      <c r="I369" s="358"/>
      <c r="J369" s="358"/>
      <c r="K369" s="358"/>
      <c r="L369" s="358"/>
      <c r="M369" s="358"/>
      <c r="N369" s="358"/>
      <c r="O369" s="358"/>
      <c r="P369" s="358"/>
      <c r="Q369" s="357"/>
      <c r="R369" s="80"/>
    </row>
    <row r="370" spans="5:18" x14ac:dyDescent="0.25">
      <c r="E370" s="358"/>
      <c r="F370" s="358"/>
      <c r="G370" s="358"/>
      <c r="H370" s="358"/>
      <c r="I370" s="358"/>
      <c r="J370" s="358"/>
      <c r="K370" s="358"/>
      <c r="L370" s="358"/>
      <c r="M370" s="358"/>
      <c r="N370" s="358"/>
      <c r="O370" s="358"/>
      <c r="P370" s="358"/>
      <c r="Q370" s="357"/>
      <c r="R370" s="80"/>
    </row>
    <row r="371" spans="5:18" x14ac:dyDescent="0.25">
      <c r="E371" s="358"/>
      <c r="F371" s="358"/>
      <c r="G371" s="358"/>
      <c r="H371" s="358"/>
      <c r="I371" s="358"/>
      <c r="J371" s="358"/>
      <c r="K371" s="358"/>
      <c r="L371" s="358"/>
      <c r="M371" s="358"/>
      <c r="N371" s="358"/>
      <c r="O371" s="358"/>
      <c r="P371" s="358"/>
      <c r="Q371" s="357"/>
      <c r="R371" s="80"/>
    </row>
    <row r="372" spans="5:18" x14ac:dyDescent="0.25">
      <c r="E372" s="358"/>
      <c r="F372" s="358"/>
      <c r="G372" s="358"/>
      <c r="H372" s="358"/>
      <c r="I372" s="358"/>
      <c r="J372" s="358"/>
      <c r="K372" s="358"/>
      <c r="L372" s="358"/>
      <c r="M372" s="358"/>
      <c r="N372" s="358"/>
      <c r="O372" s="358"/>
      <c r="P372" s="358"/>
      <c r="Q372" s="357"/>
      <c r="R372" s="80"/>
    </row>
    <row r="373" spans="5:18" x14ac:dyDescent="0.25">
      <c r="E373" s="358"/>
      <c r="F373" s="358"/>
      <c r="G373" s="358"/>
      <c r="H373" s="358"/>
      <c r="I373" s="358"/>
      <c r="J373" s="358"/>
      <c r="K373" s="358"/>
      <c r="L373" s="358"/>
      <c r="M373" s="358"/>
      <c r="N373" s="358"/>
      <c r="O373" s="358"/>
      <c r="P373" s="358"/>
      <c r="Q373" s="357"/>
      <c r="R373" s="80"/>
    </row>
    <row r="374" spans="5:18" x14ac:dyDescent="0.25">
      <c r="E374" s="358"/>
      <c r="F374" s="358"/>
      <c r="G374" s="358"/>
      <c r="H374" s="358"/>
      <c r="I374" s="358"/>
      <c r="J374" s="358"/>
      <c r="K374" s="358"/>
      <c r="L374" s="358"/>
      <c r="M374" s="358"/>
      <c r="N374" s="358"/>
      <c r="O374" s="358"/>
      <c r="P374" s="358"/>
      <c r="Q374" s="357"/>
      <c r="R374" s="80"/>
    </row>
    <row r="375" spans="5:18" x14ac:dyDescent="0.25">
      <c r="E375" s="358"/>
      <c r="F375" s="358"/>
      <c r="G375" s="358"/>
      <c r="H375" s="358"/>
      <c r="I375" s="358"/>
      <c r="J375" s="358"/>
      <c r="K375" s="358"/>
      <c r="L375" s="358"/>
      <c r="M375" s="358"/>
      <c r="N375" s="358"/>
      <c r="O375" s="358"/>
      <c r="P375" s="358"/>
      <c r="Q375" s="357"/>
      <c r="R375" s="80"/>
    </row>
    <row r="376" spans="5:18" x14ac:dyDescent="0.25">
      <c r="E376" s="358"/>
      <c r="F376" s="358"/>
      <c r="G376" s="358"/>
      <c r="H376" s="358"/>
      <c r="I376" s="358"/>
      <c r="J376" s="358"/>
      <c r="K376" s="358"/>
      <c r="L376" s="358"/>
      <c r="M376" s="358"/>
      <c r="N376" s="358"/>
      <c r="O376" s="358"/>
      <c r="P376" s="358"/>
      <c r="Q376" s="357"/>
      <c r="R376" s="80"/>
    </row>
    <row r="377" spans="5:18" x14ac:dyDescent="0.25">
      <c r="E377" s="358"/>
      <c r="F377" s="358"/>
      <c r="G377" s="358"/>
      <c r="H377" s="358"/>
      <c r="I377" s="358"/>
      <c r="J377" s="358"/>
      <c r="K377" s="358"/>
      <c r="L377" s="358"/>
      <c r="M377" s="358"/>
      <c r="N377" s="358"/>
      <c r="O377" s="358"/>
      <c r="P377" s="358"/>
      <c r="Q377" s="357"/>
      <c r="R377" s="80"/>
    </row>
    <row r="378" spans="5:18" x14ac:dyDescent="0.25">
      <c r="E378" s="358"/>
      <c r="F378" s="358"/>
      <c r="G378" s="358"/>
      <c r="H378" s="358"/>
      <c r="I378" s="358"/>
      <c r="J378" s="358"/>
      <c r="K378" s="358"/>
      <c r="L378" s="358"/>
      <c r="M378" s="358"/>
      <c r="N378" s="358"/>
      <c r="O378" s="358"/>
      <c r="P378" s="358"/>
      <c r="Q378" s="357"/>
      <c r="R378" s="80"/>
    </row>
    <row r="379" spans="5:18" x14ac:dyDescent="0.25">
      <c r="E379" s="358"/>
      <c r="F379" s="358"/>
      <c r="G379" s="358"/>
      <c r="H379" s="358"/>
      <c r="I379" s="358"/>
      <c r="J379" s="358"/>
      <c r="K379" s="358"/>
      <c r="L379" s="358"/>
      <c r="M379" s="358"/>
      <c r="N379" s="358"/>
      <c r="O379" s="358"/>
      <c r="P379" s="358"/>
      <c r="Q379" s="357"/>
      <c r="R379" s="80"/>
    </row>
    <row r="380" spans="5:18" x14ac:dyDescent="0.25">
      <c r="E380" s="358"/>
      <c r="F380" s="358"/>
      <c r="G380" s="358"/>
      <c r="H380" s="358"/>
      <c r="I380" s="358"/>
      <c r="J380" s="358"/>
      <c r="K380" s="358"/>
      <c r="L380" s="358"/>
      <c r="M380" s="358"/>
      <c r="N380" s="358"/>
      <c r="O380" s="358"/>
      <c r="P380" s="358"/>
      <c r="Q380" s="357"/>
      <c r="R380" s="80"/>
    </row>
    <row r="381" spans="5:18" x14ac:dyDescent="0.25">
      <c r="E381" s="358"/>
      <c r="F381" s="358"/>
      <c r="G381" s="358"/>
      <c r="H381" s="358"/>
      <c r="I381" s="358"/>
      <c r="J381" s="358"/>
      <c r="K381" s="358"/>
      <c r="L381" s="358"/>
      <c r="M381" s="358"/>
      <c r="N381" s="358"/>
      <c r="O381" s="358"/>
      <c r="P381" s="358"/>
      <c r="Q381" s="357"/>
      <c r="R381" s="80"/>
    </row>
    <row r="382" spans="5:18" x14ac:dyDescent="0.25">
      <c r="E382" s="358"/>
      <c r="F382" s="358"/>
      <c r="G382" s="358"/>
      <c r="H382" s="358"/>
      <c r="I382" s="358"/>
      <c r="J382" s="358"/>
      <c r="K382" s="358"/>
      <c r="L382" s="358"/>
      <c r="M382" s="358"/>
      <c r="N382" s="358"/>
      <c r="O382" s="358"/>
      <c r="P382" s="358"/>
      <c r="Q382" s="357"/>
      <c r="R382" s="80"/>
    </row>
    <row r="383" spans="5:18" x14ac:dyDescent="0.25">
      <c r="E383" s="358"/>
      <c r="F383" s="358"/>
      <c r="G383" s="358"/>
      <c r="H383" s="358"/>
      <c r="I383" s="358"/>
      <c r="J383" s="358"/>
      <c r="K383" s="358"/>
      <c r="L383" s="358"/>
      <c r="M383" s="358"/>
      <c r="N383" s="358"/>
      <c r="O383" s="358"/>
      <c r="P383" s="358"/>
      <c r="Q383" s="357"/>
      <c r="R383" s="80"/>
    </row>
    <row r="384" spans="5:18" x14ac:dyDescent="0.25">
      <c r="E384" s="358"/>
      <c r="F384" s="358"/>
      <c r="G384" s="358"/>
      <c r="H384" s="358"/>
      <c r="I384" s="358"/>
      <c r="J384" s="358"/>
      <c r="K384" s="358"/>
      <c r="L384" s="358"/>
      <c r="M384" s="358"/>
      <c r="N384" s="358"/>
      <c r="O384" s="358"/>
      <c r="P384" s="358"/>
      <c r="Q384" s="357"/>
      <c r="R384" s="80"/>
    </row>
    <row r="385" spans="5:18" x14ac:dyDescent="0.25">
      <c r="E385" s="358"/>
      <c r="F385" s="358"/>
      <c r="G385" s="358"/>
      <c r="H385" s="358"/>
      <c r="I385" s="358"/>
      <c r="J385" s="358"/>
      <c r="K385" s="358"/>
      <c r="L385" s="358"/>
      <c r="M385" s="358"/>
      <c r="N385" s="358"/>
      <c r="O385" s="358"/>
      <c r="P385" s="358"/>
      <c r="Q385" s="357"/>
      <c r="R385" s="80"/>
    </row>
    <row r="386" spans="5:18" x14ac:dyDescent="0.25">
      <c r="E386" s="358"/>
      <c r="F386" s="358"/>
      <c r="G386" s="358"/>
      <c r="H386" s="358"/>
      <c r="I386" s="358"/>
      <c r="J386" s="358"/>
      <c r="K386" s="358"/>
      <c r="L386" s="358"/>
      <c r="M386" s="358"/>
      <c r="N386" s="358"/>
      <c r="O386" s="358"/>
      <c r="P386" s="358"/>
      <c r="Q386" s="357"/>
      <c r="R386" s="80"/>
    </row>
    <row r="387" spans="5:18" x14ac:dyDescent="0.25">
      <c r="E387" s="358"/>
      <c r="F387" s="358"/>
      <c r="G387" s="358"/>
      <c r="H387" s="358"/>
      <c r="I387" s="358"/>
      <c r="J387" s="358"/>
      <c r="K387" s="358"/>
      <c r="L387" s="358"/>
      <c r="M387" s="358"/>
      <c r="N387" s="358"/>
      <c r="O387" s="358"/>
      <c r="P387" s="358"/>
      <c r="Q387" s="357"/>
      <c r="R387" s="80"/>
    </row>
    <row r="388" spans="5:18" x14ac:dyDescent="0.25">
      <c r="E388" s="358"/>
      <c r="F388" s="358"/>
      <c r="G388" s="358"/>
      <c r="H388" s="358"/>
      <c r="I388" s="358"/>
      <c r="J388" s="358"/>
      <c r="K388" s="358"/>
      <c r="L388" s="358"/>
      <c r="M388" s="358"/>
      <c r="N388" s="358"/>
      <c r="O388" s="358"/>
      <c r="P388" s="358"/>
      <c r="Q388" s="357"/>
      <c r="R388" s="80"/>
    </row>
    <row r="389" spans="5:18" x14ac:dyDescent="0.25">
      <c r="E389" s="358"/>
      <c r="F389" s="358"/>
      <c r="G389" s="358"/>
      <c r="H389" s="358"/>
      <c r="I389" s="358"/>
      <c r="J389" s="358"/>
      <c r="K389" s="358"/>
      <c r="L389" s="358"/>
      <c r="M389" s="358"/>
      <c r="N389" s="358"/>
      <c r="O389" s="358"/>
      <c r="P389" s="358"/>
      <c r="Q389" s="357"/>
      <c r="R389" s="80"/>
    </row>
    <row r="390" spans="5:18" x14ac:dyDescent="0.25">
      <c r="E390" s="358"/>
      <c r="F390" s="358"/>
      <c r="G390" s="358"/>
      <c r="H390" s="358"/>
      <c r="I390" s="358"/>
      <c r="J390" s="358"/>
      <c r="K390" s="358"/>
      <c r="L390" s="358"/>
      <c r="M390" s="358"/>
      <c r="N390" s="358"/>
      <c r="O390" s="358"/>
      <c r="P390" s="358"/>
      <c r="Q390" s="357"/>
      <c r="R390" s="80"/>
    </row>
    <row r="391" spans="5:18" x14ac:dyDescent="0.25">
      <c r="E391" s="358"/>
      <c r="F391" s="358"/>
      <c r="G391" s="358"/>
      <c r="H391" s="358"/>
      <c r="I391" s="358"/>
      <c r="J391" s="358"/>
      <c r="K391" s="358"/>
      <c r="L391" s="358"/>
      <c r="M391" s="358"/>
      <c r="N391" s="358"/>
      <c r="O391" s="358"/>
      <c r="P391" s="358"/>
      <c r="Q391" s="357"/>
      <c r="R391" s="80"/>
    </row>
    <row r="392" spans="5:18" x14ac:dyDescent="0.25">
      <c r="E392" s="358"/>
      <c r="F392" s="358"/>
      <c r="G392" s="358"/>
      <c r="H392" s="358"/>
      <c r="I392" s="358"/>
      <c r="J392" s="358"/>
      <c r="K392" s="358"/>
      <c r="L392" s="358"/>
      <c r="M392" s="358"/>
      <c r="N392" s="358"/>
      <c r="O392" s="358"/>
      <c r="P392" s="358"/>
      <c r="Q392" s="357"/>
      <c r="R392" s="80"/>
    </row>
    <row r="393" spans="5:18" x14ac:dyDescent="0.25">
      <c r="E393" s="358"/>
      <c r="F393" s="358"/>
      <c r="G393" s="358"/>
      <c r="H393" s="358"/>
      <c r="I393" s="358"/>
      <c r="J393" s="358"/>
      <c r="K393" s="358"/>
      <c r="L393" s="358"/>
      <c r="M393" s="358"/>
      <c r="N393" s="358"/>
      <c r="O393" s="358"/>
      <c r="P393" s="358"/>
      <c r="Q393" s="357"/>
      <c r="R393" s="80"/>
    </row>
    <row r="394" spans="5:18" x14ac:dyDescent="0.25">
      <c r="E394" s="358"/>
      <c r="F394" s="358"/>
      <c r="G394" s="358"/>
      <c r="H394" s="358"/>
      <c r="I394" s="358"/>
      <c r="J394" s="358"/>
      <c r="K394" s="358"/>
      <c r="L394" s="358"/>
      <c r="M394" s="358"/>
      <c r="N394" s="358"/>
      <c r="O394" s="358"/>
      <c r="P394" s="358"/>
      <c r="Q394" s="357"/>
      <c r="R394" s="80"/>
    </row>
    <row r="395" spans="5:18" x14ac:dyDescent="0.25">
      <c r="E395" s="358"/>
      <c r="F395" s="358"/>
      <c r="G395" s="358"/>
      <c r="H395" s="358"/>
      <c r="I395" s="358"/>
      <c r="J395" s="358"/>
      <c r="K395" s="358"/>
      <c r="L395" s="358"/>
      <c r="M395" s="358"/>
      <c r="N395" s="358"/>
      <c r="O395" s="358"/>
      <c r="P395" s="358"/>
      <c r="Q395" s="357"/>
      <c r="R395" s="80"/>
    </row>
    <row r="396" spans="5:18" x14ac:dyDescent="0.25">
      <c r="E396" s="358"/>
      <c r="F396" s="358"/>
      <c r="G396" s="358"/>
      <c r="H396" s="358"/>
      <c r="I396" s="358"/>
      <c r="J396" s="358"/>
      <c r="K396" s="358"/>
      <c r="L396" s="358"/>
      <c r="M396" s="358"/>
      <c r="N396" s="358"/>
      <c r="O396" s="358"/>
      <c r="P396" s="358"/>
      <c r="Q396" s="357"/>
      <c r="R396" s="80"/>
    </row>
    <row r="397" spans="5:18" x14ac:dyDescent="0.25">
      <c r="E397" s="358"/>
      <c r="F397" s="358"/>
      <c r="G397" s="358"/>
      <c r="H397" s="358"/>
      <c r="I397" s="358"/>
      <c r="J397" s="358"/>
      <c r="K397" s="358"/>
      <c r="L397" s="358"/>
      <c r="M397" s="358"/>
      <c r="N397" s="358"/>
      <c r="O397" s="358"/>
      <c r="P397" s="358"/>
      <c r="Q397" s="357"/>
      <c r="R397" s="80"/>
    </row>
    <row r="398" spans="5:18" x14ac:dyDescent="0.25">
      <c r="E398" s="358"/>
      <c r="F398" s="358"/>
      <c r="G398" s="358"/>
      <c r="H398" s="358"/>
      <c r="I398" s="358"/>
      <c r="J398" s="358"/>
      <c r="K398" s="358"/>
      <c r="L398" s="358"/>
      <c r="M398" s="358"/>
      <c r="N398" s="358"/>
      <c r="O398" s="358"/>
      <c r="P398" s="358"/>
      <c r="Q398" s="357"/>
      <c r="R398" s="80"/>
    </row>
    <row r="399" spans="5:18" x14ac:dyDescent="0.25">
      <c r="E399" s="358"/>
      <c r="F399" s="358"/>
      <c r="G399" s="358"/>
      <c r="H399" s="358"/>
      <c r="I399" s="358"/>
      <c r="J399" s="358"/>
      <c r="K399" s="358"/>
      <c r="L399" s="358"/>
      <c r="M399" s="358"/>
      <c r="N399" s="358"/>
      <c r="O399" s="358"/>
      <c r="P399" s="358"/>
      <c r="Q399" s="357"/>
      <c r="R399" s="80"/>
    </row>
    <row r="400" spans="5:18" x14ac:dyDescent="0.25">
      <c r="E400" s="358"/>
      <c r="F400" s="358"/>
      <c r="G400" s="358"/>
      <c r="H400" s="358"/>
      <c r="I400" s="358"/>
      <c r="J400" s="358"/>
      <c r="K400" s="358"/>
      <c r="L400" s="358"/>
      <c r="M400" s="358"/>
      <c r="N400" s="358"/>
      <c r="O400" s="358"/>
      <c r="P400" s="358"/>
      <c r="Q400" s="357"/>
      <c r="R400" s="80"/>
    </row>
    <row r="401" spans="5:18" x14ac:dyDescent="0.25">
      <c r="E401" s="358"/>
      <c r="F401" s="358"/>
      <c r="G401" s="358"/>
      <c r="H401" s="358"/>
      <c r="I401" s="358"/>
      <c r="J401" s="358"/>
      <c r="K401" s="358"/>
      <c r="L401" s="358"/>
      <c r="M401" s="358"/>
      <c r="N401" s="358"/>
      <c r="O401" s="358"/>
      <c r="P401" s="358"/>
      <c r="Q401" s="357"/>
      <c r="R401" s="80"/>
    </row>
    <row r="402" spans="5:18" x14ac:dyDescent="0.25">
      <c r="E402" s="358"/>
      <c r="F402" s="358"/>
      <c r="G402" s="358"/>
      <c r="H402" s="358"/>
      <c r="I402" s="358"/>
      <c r="J402" s="358"/>
      <c r="K402" s="358"/>
      <c r="L402" s="358"/>
      <c r="M402" s="358"/>
      <c r="N402" s="358"/>
      <c r="O402" s="358"/>
      <c r="P402" s="358"/>
      <c r="Q402" s="357"/>
      <c r="R402" s="80"/>
    </row>
    <row r="403" spans="5:18" x14ac:dyDescent="0.25">
      <c r="E403" s="358"/>
      <c r="F403" s="358"/>
      <c r="G403" s="358"/>
      <c r="H403" s="358"/>
      <c r="I403" s="358"/>
      <c r="J403" s="358"/>
      <c r="K403" s="358"/>
      <c r="L403" s="358"/>
      <c r="M403" s="358"/>
      <c r="N403" s="358"/>
      <c r="O403" s="358"/>
      <c r="P403" s="358"/>
      <c r="Q403" s="357"/>
      <c r="R403" s="80"/>
    </row>
    <row r="404" spans="5:18" x14ac:dyDescent="0.25">
      <c r="E404" s="358"/>
      <c r="F404" s="358"/>
      <c r="G404" s="358"/>
      <c r="H404" s="358"/>
      <c r="I404" s="358"/>
      <c r="J404" s="358"/>
      <c r="K404" s="358"/>
      <c r="L404" s="358"/>
      <c r="M404" s="358"/>
      <c r="N404" s="358"/>
      <c r="O404" s="358"/>
      <c r="P404" s="358"/>
      <c r="Q404" s="357"/>
      <c r="R404" s="80"/>
    </row>
    <row r="405" spans="5:18" x14ac:dyDescent="0.25">
      <c r="E405" s="358"/>
      <c r="F405" s="358"/>
      <c r="G405" s="358"/>
      <c r="H405" s="358"/>
      <c r="I405" s="358"/>
      <c r="J405" s="358"/>
      <c r="K405" s="358"/>
      <c r="L405" s="358"/>
      <c r="M405" s="358"/>
      <c r="N405" s="358"/>
      <c r="O405" s="358"/>
      <c r="P405" s="358"/>
      <c r="Q405" s="357"/>
      <c r="R405" s="80"/>
    </row>
    <row r="406" spans="5:18" x14ac:dyDescent="0.25">
      <c r="E406" s="358"/>
      <c r="F406" s="358"/>
      <c r="G406" s="358"/>
      <c r="H406" s="358"/>
      <c r="I406" s="358"/>
      <c r="J406" s="358"/>
      <c r="K406" s="358"/>
      <c r="L406" s="358"/>
      <c r="M406" s="358"/>
      <c r="N406" s="358"/>
      <c r="O406" s="358"/>
      <c r="P406" s="358"/>
      <c r="Q406" s="357"/>
      <c r="R406" s="80"/>
    </row>
    <row r="407" spans="5:18" x14ac:dyDescent="0.25">
      <c r="E407" s="358"/>
      <c r="F407" s="358"/>
      <c r="G407" s="358"/>
      <c r="H407" s="358"/>
      <c r="I407" s="358"/>
      <c r="J407" s="358"/>
      <c r="K407" s="358"/>
      <c r="L407" s="358"/>
      <c r="M407" s="358"/>
      <c r="N407" s="358"/>
      <c r="O407" s="358"/>
      <c r="P407" s="358"/>
      <c r="Q407" s="357"/>
      <c r="R407" s="80"/>
    </row>
    <row r="408" spans="5:18" x14ac:dyDescent="0.25">
      <c r="E408" s="358"/>
      <c r="F408" s="358"/>
      <c r="G408" s="358"/>
      <c r="H408" s="358"/>
      <c r="I408" s="358"/>
      <c r="J408" s="358"/>
      <c r="K408" s="358"/>
      <c r="L408" s="358"/>
      <c r="M408" s="358"/>
      <c r="N408" s="358"/>
      <c r="O408" s="358"/>
      <c r="P408" s="358"/>
      <c r="Q408" s="357"/>
      <c r="R408" s="80"/>
    </row>
    <row r="409" spans="5:18" x14ac:dyDescent="0.25">
      <c r="E409" s="358"/>
      <c r="F409" s="358"/>
      <c r="G409" s="358"/>
      <c r="H409" s="358"/>
      <c r="I409" s="358"/>
      <c r="J409" s="358"/>
      <c r="K409" s="358"/>
      <c r="L409" s="358"/>
      <c r="M409" s="358"/>
      <c r="N409" s="358"/>
      <c r="O409" s="358"/>
      <c r="P409" s="358"/>
      <c r="Q409" s="357"/>
      <c r="R409" s="80"/>
    </row>
    <row r="410" spans="5:18" x14ac:dyDescent="0.25">
      <c r="E410" s="358"/>
      <c r="F410" s="358"/>
      <c r="G410" s="358"/>
      <c r="H410" s="358"/>
      <c r="I410" s="358"/>
      <c r="J410" s="358"/>
      <c r="K410" s="358"/>
      <c r="L410" s="358"/>
      <c r="M410" s="358"/>
      <c r="N410" s="358"/>
      <c r="O410" s="358"/>
      <c r="P410" s="358"/>
      <c r="Q410" s="357"/>
      <c r="R410" s="80"/>
    </row>
    <row r="411" spans="5:18" x14ac:dyDescent="0.25">
      <c r="E411" s="358"/>
      <c r="F411" s="358"/>
      <c r="G411" s="358"/>
      <c r="H411" s="358"/>
      <c r="I411" s="358"/>
      <c r="J411" s="358"/>
      <c r="K411" s="358"/>
      <c r="L411" s="358"/>
      <c r="M411" s="358"/>
      <c r="N411" s="358"/>
      <c r="O411" s="358"/>
      <c r="P411" s="358"/>
      <c r="Q411" s="357"/>
      <c r="R411" s="80"/>
    </row>
    <row r="412" spans="5:18" x14ac:dyDescent="0.25">
      <c r="E412" s="358"/>
      <c r="F412" s="358"/>
      <c r="G412" s="358"/>
      <c r="H412" s="358"/>
      <c r="I412" s="358"/>
      <c r="J412" s="358"/>
      <c r="K412" s="358"/>
      <c r="L412" s="358"/>
      <c r="M412" s="358"/>
      <c r="N412" s="358"/>
      <c r="O412" s="358"/>
      <c r="P412" s="358"/>
      <c r="Q412" s="357"/>
      <c r="R412" s="80"/>
    </row>
    <row r="413" spans="5:18" x14ac:dyDescent="0.25">
      <c r="E413" s="358"/>
      <c r="F413" s="358"/>
      <c r="G413" s="358"/>
      <c r="H413" s="358"/>
      <c r="I413" s="358"/>
      <c r="J413" s="358"/>
      <c r="K413" s="358"/>
      <c r="L413" s="358"/>
      <c r="M413" s="358"/>
      <c r="N413" s="358"/>
      <c r="O413" s="358"/>
      <c r="P413" s="358"/>
      <c r="Q413" s="357"/>
      <c r="R413" s="80"/>
    </row>
    <row r="414" spans="5:18" x14ac:dyDescent="0.25">
      <c r="E414" s="358"/>
      <c r="F414" s="358"/>
      <c r="G414" s="358"/>
      <c r="H414" s="358"/>
      <c r="I414" s="358"/>
      <c r="J414" s="358"/>
      <c r="K414" s="358"/>
      <c r="L414" s="358"/>
      <c r="M414" s="358"/>
      <c r="N414" s="358"/>
      <c r="O414" s="358"/>
      <c r="P414" s="358"/>
      <c r="Q414" s="357"/>
      <c r="R414" s="80"/>
    </row>
    <row r="415" spans="5:18" x14ac:dyDescent="0.25">
      <c r="E415" s="358"/>
      <c r="F415" s="358"/>
      <c r="G415" s="358"/>
      <c r="H415" s="358"/>
      <c r="I415" s="358"/>
      <c r="J415" s="358"/>
      <c r="K415" s="358"/>
      <c r="L415" s="358"/>
      <c r="M415" s="358"/>
      <c r="N415" s="358"/>
      <c r="O415" s="358"/>
      <c r="P415" s="358"/>
      <c r="Q415" s="357"/>
      <c r="R415" s="80"/>
    </row>
    <row r="416" spans="5:18" x14ac:dyDescent="0.25">
      <c r="E416" s="358"/>
      <c r="F416" s="358"/>
      <c r="G416" s="358"/>
      <c r="H416" s="358"/>
      <c r="I416" s="358"/>
      <c r="J416" s="358"/>
      <c r="K416" s="358"/>
      <c r="L416" s="358"/>
      <c r="M416" s="358"/>
      <c r="N416" s="358"/>
      <c r="O416" s="358"/>
      <c r="P416" s="358"/>
      <c r="Q416" s="357"/>
      <c r="R416" s="80"/>
    </row>
    <row r="417" spans="5:18" x14ac:dyDescent="0.25">
      <c r="E417" s="358"/>
      <c r="F417" s="358"/>
      <c r="G417" s="358"/>
      <c r="H417" s="358"/>
      <c r="I417" s="358"/>
      <c r="J417" s="358"/>
      <c r="K417" s="358"/>
      <c r="L417" s="358"/>
      <c r="M417" s="358"/>
      <c r="N417" s="358"/>
      <c r="O417" s="358"/>
      <c r="P417" s="358"/>
      <c r="Q417" s="357"/>
      <c r="R417" s="80"/>
    </row>
    <row r="418" spans="5:18" x14ac:dyDescent="0.25">
      <c r="E418" s="358"/>
      <c r="F418" s="358"/>
      <c r="G418" s="358"/>
      <c r="H418" s="358"/>
      <c r="I418" s="358"/>
      <c r="J418" s="358"/>
      <c r="K418" s="358"/>
      <c r="L418" s="358"/>
      <c r="M418" s="358"/>
      <c r="N418" s="358"/>
      <c r="O418" s="358"/>
      <c r="P418" s="358"/>
      <c r="Q418" s="357"/>
      <c r="R418" s="80"/>
    </row>
    <row r="419" spans="5:18" x14ac:dyDescent="0.25">
      <c r="E419" s="358"/>
      <c r="F419" s="358"/>
      <c r="G419" s="358"/>
      <c r="H419" s="358"/>
      <c r="I419" s="358"/>
      <c r="J419" s="358"/>
      <c r="K419" s="358"/>
      <c r="L419" s="358"/>
      <c r="M419" s="358"/>
      <c r="N419" s="358"/>
      <c r="O419" s="358"/>
      <c r="P419" s="358"/>
      <c r="Q419" s="357"/>
      <c r="R419" s="80"/>
    </row>
    <row r="420" spans="5:18" x14ac:dyDescent="0.25">
      <c r="E420" s="358"/>
      <c r="F420" s="358"/>
      <c r="G420" s="358"/>
      <c r="H420" s="358"/>
      <c r="I420" s="358"/>
      <c r="J420" s="358"/>
      <c r="K420" s="358"/>
      <c r="L420" s="358"/>
      <c r="M420" s="358"/>
      <c r="N420" s="358"/>
      <c r="O420" s="358"/>
      <c r="P420" s="358"/>
      <c r="Q420" s="357"/>
      <c r="R420" s="80"/>
    </row>
    <row r="421" spans="5:18" x14ac:dyDescent="0.25">
      <c r="E421" s="358"/>
      <c r="F421" s="358"/>
      <c r="G421" s="358"/>
      <c r="H421" s="358"/>
      <c r="I421" s="358"/>
      <c r="J421" s="358"/>
      <c r="K421" s="358"/>
      <c r="L421" s="358"/>
      <c r="M421" s="358"/>
      <c r="N421" s="358"/>
      <c r="O421" s="358"/>
      <c r="P421" s="358"/>
      <c r="Q421" s="357"/>
      <c r="R421" s="80"/>
    </row>
    <row r="422" spans="5:18" x14ac:dyDescent="0.25">
      <c r="E422" s="358"/>
      <c r="F422" s="358"/>
      <c r="G422" s="358"/>
      <c r="H422" s="358"/>
      <c r="I422" s="358"/>
      <c r="J422" s="358"/>
      <c r="K422" s="358"/>
      <c r="L422" s="358"/>
      <c r="M422" s="358"/>
      <c r="N422" s="358"/>
      <c r="O422" s="358"/>
      <c r="P422" s="358"/>
      <c r="Q422" s="357"/>
      <c r="R422" s="80"/>
    </row>
    <row r="423" spans="5:18" x14ac:dyDescent="0.25">
      <c r="E423" s="358"/>
      <c r="F423" s="358"/>
      <c r="G423" s="358"/>
      <c r="H423" s="358"/>
      <c r="I423" s="358"/>
      <c r="J423" s="358"/>
      <c r="K423" s="358"/>
      <c r="L423" s="358"/>
      <c r="M423" s="358"/>
      <c r="N423" s="358"/>
      <c r="O423" s="358"/>
      <c r="P423" s="358"/>
      <c r="Q423" s="357"/>
      <c r="R423" s="80"/>
    </row>
    <row r="424" spans="5:18" x14ac:dyDescent="0.25">
      <c r="E424" s="358"/>
      <c r="F424" s="358"/>
      <c r="G424" s="358"/>
      <c r="H424" s="358"/>
      <c r="I424" s="358"/>
      <c r="J424" s="358"/>
      <c r="K424" s="358"/>
      <c r="L424" s="358"/>
      <c r="M424" s="358"/>
      <c r="N424" s="358"/>
      <c r="O424" s="358"/>
      <c r="P424" s="358"/>
      <c r="Q424" s="357"/>
      <c r="R424" s="80"/>
    </row>
    <row r="425" spans="5:18" x14ac:dyDescent="0.25">
      <c r="E425" s="358"/>
      <c r="F425" s="358"/>
      <c r="G425" s="358"/>
      <c r="H425" s="358"/>
      <c r="I425" s="358"/>
      <c r="J425" s="358"/>
      <c r="K425" s="358"/>
      <c r="L425" s="358"/>
      <c r="M425" s="358"/>
      <c r="N425" s="358"/>
      <c r="O425" s="358"/>
      <c r="P425" s="358"/>
      <c r="Q425" s="357"/>
      <c r="R425" s="80"/>
    </row>
    <row r="426" spans="5:18" x14ac:dyDescent="0.25">
      <c r="E426" s="358"/>
      <c r="F426" s="358"/>
      <c r="G426" s="358"/>
      <c r="H426" s="358"/>
      <c r="I426" s="358"/>
      <c r="J426" s="358"/>
      <c r="K426" s="358"/>
      <c r="L426" s="358"/>
      <c r="M426" s="358"/>
      <c r="N426" s="358"/>
      <c r="O426" s="358"/>
      <c r="P426" s="358"/>
      <c r="Q426" s="357"/>
      <c r="R426" s="80"/>
    </row>
    <row r="427" spans="5:18" x14ac:dyDescent="0.25">
      <c r="E427" s="358"/>
      <c r="F427" s="358"/>
      <c r="G427" s="358"/>
      <c r="H427" s="358"/>
      <c r="I427" s="358"/>
      <c r="J427" s="358"/>
      <c r="K427" s="358"/>
      <c r="L427" s="358"/>
      <c r="M427" s="358"/>
      <c r="N427" s="358"/>
      <c r="O427" s="358"/>
      <c r="P427" s="358"/>
      <c r="Q427" s="357"/>
      <c r="R427" s="80"/>
    </row>
    <row r="428" spans="5:18" x14ac:dyDescent="0.25">
      <c r="E428" s="358"/>
      <c r="F428" s="358"/>
      <c r="G428" s="358"/>
      <c r="H428" s="358"/>
      <c r="I428" s="358"/>
      <c r="J428" s="358"/>
      <c r="K428" s="358"/>
      <c r="L428" s="358"/>
      <c r="M428" s="358"/>
      <c r="N428" s="358"/>
      <c r="O428" s="358"/>
      <c r="P428" s="358"/>
      <c r="Q428" s="357"/>
      <c r="R428" s="80"/>
    </row>
    <row r="429" spans="5:18" x14ac:dyDescent="0.25">
      <c r="E429" s="358"/>
      <c r="F429" s="358"/>
      <c r="G429" s="358"/>
      <c r="H429" s="358"/>
      <c r="I429" s="358"/>
      <c r="J429" s="358"/>
      <c r="K429" s="358"/>
      <c r="L429" s="358"/>
      <c r="M429" s="358"/>
      <c r="N429" s="358"/>
      <c r="O429" s="358"/>
      <c r="P429" s="358"/>
      <c r="Q429" s="357"/>
      <c r="R429" s="80"/>
    </row>
    <row r="430" spans="5:18" x14ac:dyDescent="0.25">
      <c r="E430" s="358"/>
      <c r="F430" s="358"/>
      <c r="G430" s="358"/>
      <c r="H430" s="358"/>
      <c r="I430" s="358"/>
      <c r="J430" s="358"/>
      <c r="K430" s="358"/>
      <c r="L430" s="358"/>
      <c r="M430" s="358"/>
      <c r="N430" s="358"/>
      <c r="O430" s="358"/>
      <c r="P430" s="358"/>
      <c r="Q430" s="357"/>
      <c r="R430" s="80"/>
    </row>
    <row r="431" spans="5:18" x14ac:dyDescent="0.25">
      <c r="E431" s="358"/>
      <c r="F431" s="358"/>
      <c r="G431" s="358"/>
      <c r="H431" s="358"/>
      <c r="I431" s="358"/>
      <c r="J431" s="358"/>
      <c r="K431" s="358"/>
      <c r="L431" s="358"/>
      <c r="M431" s="358"/>
      <c r="N431" s="358"/>
      <c r="O431" s="358"/>
      <c r="P431" s="358"/>
      <c r="Q431" s="357"/>
      <c r="R431" s="80"/>
    </row>
    <row r="432" spans="5:18" x14ac:dyDescent="0.25">
      <c r="E432" s="358"/>
      <c r="F432" s="358"/>
      <c r="G432" s="358"/>
      <c r="H432" s="358"/>
      <c r="I432" s="358"/>
      <c r="J432" s="358"/>
      <c r="K432" s="358"/>
      <c r="L432" s="358"/>
      <c r="M432" s="358"/>
      <c r="N432" s="358"/>
      <c r="O432" s="358"/>
      <c r="P432" s="358"/>
      <c r="Q432" s="357"/>
      <c r="R432" s="80"/>
    </row>
    <row r="433" spans="5:18" x14ac:dyDescent="0.25">
      <c r="E433" s="358"/>
      <c r="F433" s="358"/>
      <c r="G433" s="358"/>
      <c r="H433" s="358"/>
      <c r="I433" s="358"/>
      <c r="J433" s="358"/>
      <c r="K433" s="358"/>
      <c r="L433" s="358"/>
      <c r="M433" s="358"/>
      <c r="N433" s="358"/>
      <c r="O433" s="358"/>
      <c r="P433" s="358"/>
      <c r="Q433" s="357"/>
      <c r="R433" s="80"/>
    </row>
    <row r="434" spans="5:18" x14ac:dyDescent="0.25">
      <c r="E434" s="358"/>
      <c r="F434" s="358"/>
      <c r="G434" s="358"/>
      <c r="H434" s="358"/>
      <c r="I434" s="358"/>
      <c r="J434" s="358"/>
      <c r="K434" s="358"/>
      <c r="L434" s="358"/>
      <c r="M434" s="358"/>
      <c r="N434" s="358"/>
      <c r="O434" s="358"/>
      <c r="P434" s="358"/>
      <c r="Q434" s="357"/>
      <c r="R434" s="80"/>
    </row>
    <row r="435" spans="5:18" x14ac:dyDescent="0.25">
      <c r="E435" s="358"/>
      <c r="F435" s="358"/>
      <c r="G435" s="358"/>
      <c r="H435" s="358"/>
      <c r="I435" s="358"/>
      <c r="J435" s="358"/>
      <c r="K435" s="358"/>
      <c r="L435" s="358"/>
      <c r="M435" s="358"/>
      <c r="N435" s="358"/>
      <c r="O435" s="358"/>
      <c r="P435" s="358"/>
      <c r="Q435" s="357"/>
      <c r="R435" s="80"/>
    </row>
    <row r="436" spans="5:18" x14ac:dyDescent="0.25">
      <c r="E436" s="358"/>
      <c r="F436" s="358"/>
      <c r="G436" s="358"/>
      <c r="H436" s="358"/>
      <c r="I436" s="358"/>
      <c r="J436" s="358"/>
      <c r="K436" s="358"/>
      <c r="L436" s="358"/>
      <c r="M436" s="358"/>
      <c r="N436" s="358"/>
      <c r="O436" s="358"/>
      <c r="P436" s="358"/>
      <c r="Q436" s="357"/>
      <c r="R436" s="80"/>
    </row>
    <row r="437" spans="5:18" x14ac:dyDescent="0.25">
      <c r="E437" s="358"/>
      <c r="F437" s="358"/>
      <c r="G437" s="358"/>
      <c r="H437" s="358"/>
      <c r="I437" s="358"/>
      <c r="J437" s="358"/>
      <c r="K437" s="358"/>
      <c r="L437" s="358"/>
      <c r="M437" s="358"/>
      <c r="N437" s="358"/>
      <c r="O437" s="358"/>
      <c r="P437" s="358"/>
      <c r="Q437" s="357"/>
      <c r="R437" s="80"/>
    </row>
    <row r="438" spans="5:18" x14ac:dyDescent="0.25">
      <c r="E438" s="358"/>
      <c r="F438" s="358"/>
      <c r="G438" s="358"/>
      <c r="H438" s="358"/>
      <c r="I438" s="358"/>
      <c r="J438" s="358"/>
      <c r="K438" s="358"/>
      <c r="L438" s="358"/>
      <c r="M438" s="358"/>
      <c r="N438" s="358"/>
      <c r="O438" s="358"/>
      <c r="P438" s="358"/>
      <c r="Q438" s="357"/>
      <c r="R438" s="80"/>
    </row>
    <row r="439" spans="5:18" x14ac:dyDescent="0.25">
      <c r="E439" s="358"/>
      <c r="F439" s="358"/>
      <c r="G439" s="358"/>
      <c r="H439" s="358"/>
      <c r="I439" s="358"/>
      <c r="J439" s="358"/>
      <c r="K439" s="358"/>
      <c r="L439" s="358"/>
      <c r="M439" s="358"/>
      <c r="N439" s="358"/>
      <c r="O439" s="358"/>
      <c r="P439" s="358"/>
      <c r="Q439" s="357"/>
      <c r="R439" s="80"/>
    </row>
    <row r="440" spans="5:18" x14ac:dyDescent="0.25">
      <c r="E440" s="358"/>
      <c r="F440" s="358"/>
      <c r="G440" s="358"/>
      <c r="H440" s="358"/>
      <c r="I440" s="358"/>
      <c r="J440" s="358"/>
      <c r="K440" s="358"/>
      <c r="L440" s="358"/>
      <c r="M440" s="358"/>
      <c r="N440" s="358"/>
      <c r="O440" s="358"/>
      <c r="P440" s="358"/>
      <c r="Q440" s="357"/>
      <c r="R440" s="80"/>
    </row>
    <row r="441" spans="5:18" x14ac:dyDescent="0.25">
      <c r="E441" s="358"/>
      <c r="F441" s="358"/>
      <c r="G441" s="358"/>
      <c r="H441" s="358"/>
      <c r="I441" s="358"/>
      <c r="J441" s="358"/>
      <c r="K441" s="358"/>
      <c r="L441" s="358"/>
      <c r="M441" s="358"/>
      <c r="N441" s="358"/>
      <c r="O441" s="358"/>
      <c r="P441" s="358"/>
      <c r="Q441" s="357"/>
      <c r="R441" s="80"/>
    </row>
    <row r="442" spans="5:18" x14ac:dyDescent="0.25">
      <c r="E442" s="358"/>
      <c r="F442" s="358"/>
      <c r="G442" s="358"/>
      <c r="H442" s="358"/>
      <c r="I442" s="358"/>
      <c r="J442" s="358"/>
      <c r="K442" s="358"/>
      <c r="L442" s="358"/>
      <c r="M442" s="358"/>
      <c r="N442" s="358"/>
      <c r="O442" s="358"/>
      <c r="P442" s="358"/>
      <c r="Q442" s="357"/>
      <c r="R442" s="80"/>
    </row>
    <row r="443" spans="5:18" x14ac:dyDescent="0.25">
      <c r="E443" s="358"/>
      <c r="F443" s="358"/>
      <c r="G443" s="358"/>
      <c r="H443" s="358"/>
      <c r="I443" s="358"/>
      <c r="J443" s="358"/>
      <c r="K443" s="358"/>
      <c r="L443" s="358"/>
      <c r="M443" s="358"/>
      <c r="N443" s="358"/>
      <c r="O443" s="358"/>
      <c r="P443" s="358"/>
      <c r="Q443" s="357"/>
      <c r="R443" s="80"/>
    </row>
    <row r="444" spans="5:18" x14ac:dyDescent="0.25">
      <c r="E444" s="358"/>
      <c r="F444" s="358"/>
      <c r="G444" s="358"/>
      <c r="H444" s="358"/>
      <c r="I444" s="358"/>
      <c r="J444" s="358"/>
      <c r="K444" s="358"/>
      <c r="L444" s="358"/>
      <c r="M444" s="358"/>
      <c r="N444" s="358"/>
      <c r="O444" s="358"/>
      <c r="P444" s="358"/>
      <c r="Q444" s="357"/>
      <c r="R444" s="80"/>
    </row>
    <row r="445" spans="5:18" x14ac:dyDescent="0.25">
      <c r="E445" s="358"/>
      <c r="F445" s="358"/>
      <c r="G445" s="358"/>
      <c r="H445" s="358"/>
      <c r="I445" s="358"/>
      <c r="J445" s="358"/>
      <c r="K445" s="358"/>
      <c r="L445" s="358"/>
      <c r="M445" s="358"/>
      <c r="N445" s="358"/>
      <c r="O445" s="358"/>
      <c r="P445" s="358"/>
      <c r="Q445" s="357"/>
      <c r="R445" s="80"/>
    </row>
    <row r="446" spans="5:18" x14ac:dyDescent="0.25">
      <c r="E446" s="358"/>
      <c r="F446" s="358"/>
      <c r="G446" s="358"/>
      <c r="H446" s="358"/>
      <c r="I446" s="358"/>
      <c r="J446" s="358"/>
      <c r="K446" s="358"/>
      <c r="L446" s="358"/>
      <c r="M446" s="358"/>
      <c r="N446" s="358"/>
      <c r="O446" s="358"/>
      <c r="P446" s="358"/>
      <c r="Q446" s="357"/>
      <c r="R446" s="80"/>
    </row>
    <row r="447" spans="5:18" x14ac:dyDescent="0.25">
      <c r="E447" s="358"/>
      <c r="F447" s="358"/>
      <c r="G447" s="358"/>
      <c r="H447" s="358"/>
      <c r="I447" s="358"/>
      <c r="J447" s="358"/>
      <c r="K447" s="358"/>
      <c r="L447" s="358"/>
      <c r="M447" s="358"/>
      <c r="N447" s="358"/>
      <c r="O447" s="358"/>
      <c r="P447" s="358"/>
      <c r="Q447" s="357"/>
      <c r="R447" s="80"/>
    </row>
    <row r="448" spans="5:18" x14ac:dyDescent="0.25">
      <c r="E448" s="358"/>
      <c r="F448" s="358"/>
      <c r="G448" s="358"/>
      <c r="H448" s="358"/>
      <c r="I448" s="358"/>
      <c r="J448" s="358"/>
      <c r="K448" s="358"/>
      <c r="L448" s="358"/>
      <c r="M448" s="358"/>
      <c r="N448" s="358"/>
      <c r="O448" s="358"/>
      <c r="P448" s="358"/>
      <c r="Q448" s="357"/>
      <c r="R448" s="80"/>
    </row>
    <row r="449" spans="5:18" x14ac:dyDescent="0.25">
      <c r="E449" s="358"/>
      <c r="F449" s="358"/>
      <c r="G449" s="358"/>
      <c r="H449" s="358"/>
      <c r="I449" s="358"/>
      <c r="J449" s="358"/>
      <c r="K449" s="358"/>
      <c r="L449" s="358"/>
      <c r="M449" s="358"/>
      <c r="N449" s="358"/>
      <c r="O449" s="358"/>
      <c r="P449" s="358"/>
      <c r="Q449" s="357"/>
      <c r="R449" s="80"/>
    </row>
    <row r="450" spans="5:18" x14ac:dyDescent="0.25">
      <c r="E450" s="358"/>
      <c r="F450" s="358"/>
      <c r="G450" s="358"/>
      <c r="H450" s="358"/>
      <c r="I450" s="358"/>
      <c r="J450" s="358"/>
      <c r="K450" s="358"/>
      <c r="L450" s="358"/>
      <c r="M450" s="358"/>
      <c r="N450" s="358"/>
      <c r="O450" s="358"/>
      <c r="P450" s="358"/>
      <c r="Q450" s="357"/>
      <c r="R450" s="80"/>
    </row>
    <row r="451" spans="5:18" x14ac:dyDescent="0.25">
      <c r="E451" s="358"/>
      <c r="F451" s="358"/>
      <c r="G451" s="358"/>
      <c r="H451" s="358"/>
      <c r="I451" s="358"/>
      <c r="J451" s="358"/>
      <c r="K451" s="358"/>
      <c r="L451" s="358"/>
      <c r="M451" s="358"/>
      <c r="N451" s="358"/>
      <c r="O451" s="358"/>
      <c r="P451" s="358"/>
      <c r="Q451" s="357"/>
      <c r="R451" s="80"/>
    </row>
    <row r="452" spans="5:18" x14ac:dyDescent="0.25">
      <c r="E452" s="358"/>
      <c r="F452" s="358"/>
      <c r="G452" s="358"/>
      <c r="H452" s="358"/>
      <c r="I452" s="358"/>
      <c r="J452" s="358"/>
      <c r="K452" s="358"/>
      <c r="L452" s="358"/>
      <c r="M452" s="358"/>
      <c r="N452" s="358"/>
      <c r="O452" s="358"/>
      <c r="P452" s="358"/>
      <c r="Q452" s="357"/>
      <c r="R452" s="80"/>
    </row>
    <row r="453" spans="5:18" x14ac:dyDescent="0.25">
      <c r="E453" s="358"/>
      <c r="F453" s="358"/>
      <c r="G453" s="358"/>
      <c r="H453" s="358"/>
      <c r="I453" s="358"/>
      <c r="J453" s="358"/>
      <c r="K453" s="358"/>
      <c r="L453" s="358"/>
      <c r="M453" s="358"/>
      <c r="N453" s="358"/>
      <c r="O453" s="358"/>
      <c r="P453" s="358"/>
      <c r="Q453" s="357"/>
      <c r="R453" s="80"/>
    </row>
    <row r="454" spans="5:18" x14ac:dyDescent="0.25">
      <c r="E454" s="358"/>
      <c r="F454" s="358"/>
      <c r="G454" s="358"/>
      <c r="H454" s="358"/>
      <c r="I454" s="358"/>
      <c r="J454" s="358"/>
      <c r="K454" s="358"/>
      <c r="L454" s="358"/>
      <c r="M454" s="358"/>
      <c r="N454" s="358"/>
      <c r="O454" s="358"/>
      <c r="P454" s="358"/>
      <c r="Q454" s="357"/>
      <c r="R454" s="80"/>
    </row>
    <row r="455" spans="5:18" x14ac:dyDescent="0.25">
      <c r="E455" s="358"/>
      <c r="F455" s="358"/>
      <c r="G455" s="358"/>
      <c r="H455" s="358"/>
      <c r="I455" s="358"/>
      <c r="J455" s="358"/>
      <c r="K455" s="358"/>
      <c r="L455" s="358"/>
      <c r="M455" s="358"/>
      <c r="N455" s="358"/>
      <c r="O455" s="358"/>
      <c r="P455" s="358"/>
      <c r="Q455" s="357"/>
      <c r="R455" s="80"/>
    </row>
    <row r="456" spans="5:18" x14ac:dyDescent="0.25">
      <c r="E456" s="358"/>
      <c r="F456" s="358"/>
      <c r="G456" s="358"/>
      <c r="H456" s="358"/>
      <c r="I456" s="358"/>
      <c r="J456" s="358"/>
      <c r="K456" s="358"/>
      <c r="L456" s="358"/>
      <c r="M456" s="358"/>
      <c r="N456" s="358"/>
      <c r="O456" s="358"/>
      <c r="P456" s="358"/>
      <c r="Q456" s="357"/>
      <c r="R456" s="80"/>
    </row>
    <row r="457" spans="5:18" x14ac:dyDescent="0.25">
      <c r="E457" s="358"/>
      <c r="F457" s="358"/>
      <c r="G457" s="358"/>
      <c r="H457" s="358"/>
      <c r="I457" s="358"/>
      <c r="J457" s="358"/>
      <c r="K457" s="358"/>
      <c r="L457" s="358"/>
      <c r="M457" s="358"/>
      <c r="N457" s="358"/>
      <c r="O457" s="358"/>
      <c r="P457" s="358"/>
      <c r="Q457" s="357"/>
      <c r="R457" s="80"/>
    </row>
    <row r="458" spans="5:18" x14ac:dyDescent="0.25">
      <c r="E458" s="358"/>
      <c r="F458" s="358"/>
      <c r="G458" s="358"/>
      <c r="H458" s="358"/>
      <c r="I458" s="358"/>
      <c r="J458" s="358"/>
      <c r="K458" s="358"/>
      <c r="L458" s="358"/>
      <c r="M458" s="358"/>
      <c r="N458" s="358"/>
      <c r="O458" s="358"/>
      <c r="P458" s="358"/>
      <c r="Q458" s="357"/>
      <c r="R458" s="80"/>
    </row>
    <row r="459" spans="5:18" x14ac:dyDescent="0.25">
      <c r="E459" s="358"/>
      <c r="F459" s="358"/>
      <c r="G459" s="358"/>
      <c r="H459" s="358"/>
      <c r="I459" s="358"/>
      <c r="J459" s="358"/>
      <c r="K459" s="358"/>
      <c r="L459" s="358"/>
      <c r="M459" s="358"/>
      <c r="N459" s="358"/>
      <c r="O459" s="358"/>
      <c r="P459" s="358"/>
      <c r="Q459" s="357"/>
      <c r="R459" s="80"/>
    </row>
    <row r="460" spans="5:18" x14ac:dyDescent="0.25">
      <c r="E460" s="358"/>
      <c r="F460" s="358"/>
      <c r="G460" s="358"/>
      <c r="H460" s="358"/>
      <c r="I460" s="358"/>
      <c r="J460" s="358"/>
      <c r="K460" s="358"/>
      <c r="L460" s="358"/>
      <c r="M460" s="358"/>
      <c r="N460" s="358"/>
      <c r="O460" s="358"/>
      <c r="P460" s="358"/>
      <c r="Q460" s="357"/>
      <c r="R460" s="80"/>
    </row>
    <row r="461" spans="5:18" x14ac:dyDescent="0.25">
      <c r="E461" s="358"/>
      <c r="F461" s="358"/>
      <c r="G461" s="358"/>
      <c r="H461" s="358"/>
      <c r="I461" s="358"/>
      <c r="J461" s="358"/>
      <c r="K461" s="358"/>
      <c r="L461" s="358"/>
      <c r="M461" s="358"/>
      <c r="N461" s="358"/>
      <c r="O461" s="358"/>
      <c r="P461" s="358"/>
      <c r="Q461" s="357"/>
      <c r="R461" s="80"/>
    </row>
    <row r="462" spans="5:18" x14ac:dyDescent="0.25">
      <c r="E462" s="358"/>
      <c r="F462" s="358"/>
      <c r="G462" s="358"/>
      <c r="H462" s="358"/>
      <c r="I462" s="358"/>
      <c r="J462" s="358"/>
      <c r="K462" s="358"/>
      <c r="L462" s="358"/>
      <c r="M462" s="358"/>
      <c r="N462" s="358"/>
      <c r="O462" s="358"/>
      <c r="P462" s="358"/>
      <c r="Q462" s="357"/>
      <c r="R462" s="80"/>
    </row>
    <row r="463" spans="5:18" x14ac:dyDescent="0.25">
      <c r="E463" s="358"/>
      <c r="F463" s="358"/>
      <c r="G463" s="358"/>
      <c r="H463" s="358"/>
      <c r="I463" s="358"/>
      <c r="J463" s="358"/>
      <c r="K463" s="358"/>
      <c r="L463" s="358"/>
      <c r="M463" s="358"/>
      <c r="N463" s="358"/>
      <c r="O463" s="358"/>
      <c r="P463" s="358"/>
      <c r="Q463" s="357"/>
      <c r="R463" s="80"/>
    </row>
    <row r="464" spans="5:18" x14ac:dyDescent="0.25">
      <c r="E464" s="358"/>
      <c r="F464" s="358"/>
      <c r="G464" s="358"/>
      <c r="H464" s="358"/>
      <c r="I464" s="358"/>
      <c r="J464" s="358"/>
      <c r="K464" s="358"/>
      <c r="L464" s="358"/>
      <c r="M464" s="358"/>
      <c r="N464" s="358"/>
      <c r="O464" s="358"/>
      <c r="P464" s="358"/>
      <c r="Q464" s="357"/>
      <c r="R464" s="80"/>
    </row>
    <row r="465" spans="5:18" x14ac:dyDescent="0.25">
      <c r="E465" s="358"/>
      <c r="F465" s="358"/>
      <c r="G465" s="358"/>
      <c r="H465" s="358"/>
      <c r="I465" s="358"/>
      <c r="J465" s="358"/>
      <c r="K465" s="358"/>
      <c r="L465" s="358"/>
      <c r="M465" s="358"/>
      <c r="N465" s="358"/>
      <c r="O465" s="358"/>
      <c r="P465" s="358"/>
      <c r="Q465" s="357"/>
      <c r="R465" s="80"/>
    </row>
    <row r="466" spans="5:18" x14ac:dyDescent="0.25">
      <c r="E466" s="358"/>
      <c r="F466" s="358"/>
      <c r="G466" s="358"/>
      <c r="H466" s="358"/>
      <c r="I466" s="358"/>
      <c r="J466" s="358"/>
      <c r="K466" s="358"/>
      <c r="L466" s="358"/>
      <c r="M466" s="358"/>
      <c r="N466" s="358"/>
      <c r="O466" s="358"/>
      <c r="P466" s="358"/>
      <c r="Q466" s="357"/>
      <c r="R466" s="80"/>
    </row>
    <row r="467" spans="5:18" x14ac:dyDescent="0.25">
      <c r="E467" s="358"/>
      <c r="F467" s="358"/>
      <c r="G467" s="358"/>
      <c r="H467" s="358"/>
      <c r="I467" s="358"/>
      <c r="J467" s="358"/>
      <c r="K467" s="358"/>
      <c r="L467" s="358"/>
      <c r="M467" s="358"/>
      <c r="N467" s="358"/>
      <c r="O467" s="358"/>
      <c r="P467" s="358"/>
      <c r="Q467" s="357"/>
      <c r="R467" s="80"/>
    </row>
    <row r="468" spans="5:18" x14ac:dyDescent="0.25">
      <c r="E468" s="358"/>
      <c r="F468" s="358"/>
      <c r="G468" s="358"/>
      <c r="H468" s="358"/>
      <c r="I468" s="358"/>
      <c r="J468" s="358"/>
      <c r="K468" s="358"/>
      <c r="L468" s="358"/>
      <c r="M468" s="358"/>
      <c r="N468" s="358"/>
      <c r="O468" s="358"/>
      <c r="P468" s="358"/>
      <c r="Q468" s="357"/>
      <c r="R468" s="80"/>
    </row>
    <row r="469" spans="5:18" x14ac:dyDescent="0.25">
      <c r="E469" s="358"/>
      <c r="F469" s="358"/>
      <c r="G469" s="358"/>
      <c r="H469" s="358"/>
      <c r="I469" s="358"/>
      <c r="J469" s="358"/>
      <c r="K469" s="358"/>
      <c r="L469" s="358"/>
      <c r="M469" s="358"/>
      <c r="N469" s="358"/>
      <c r="O469" s="358"/>
      <c r="P469" s="358"/>
      <c r="Q469" s="357"/>
      <c r="R469" s="80"/>
    </row>
    <row r="470" spans="5:18" x14ac:dyDescent="0.25">
      <c r="E470" s="358"/>
      <c r="F470" s="358"/>
      <c r="G470" s="358"/>
      <c r="H470" s="358"/>
      <c r="I470" s="358"/>
      <c r="J470" s="358"/>
      <c r="K470" s="358"/>
      <c r="L470" s="358"/>
      <c r="M470" s="358"/>
      <c r="N470" s="358"/>
      <c r="O470" s="358"/>
      <c r="P470" s="358"/>
      <c r="Q470" s="357"/>
      <c r="R470" s="80"/>
    </row>
    <row r="471" spans="5:18" x14ac:dyDescent="0.25">
      <c r="E471" s="358"/>
      <c r="F471" s="358"/>
      <c r="G471" s="358"/>
      <c r="H471" s="358"/>
      <c r="I471" s="358"/>
      <c r="J471" s="358"/>
      <c r="K471" s="358"/>
      <c r="L471" s="358"/>
      <c r="M471" s="358"/>
      <c r="N471" s="358"/>
      <c r="O471" s="358"/>
      <c r="P471" s="358"/>
      <c r="Q471" s="357"/>
      <c r="R471" s="80"/>
    </row>
    <row r="472" spans="5:18" x14ac:dyDescent="0.25">
      <c r="E472" s="358"/>
      <c r="F472" s="358"/>
      <c r="G472" s="358"/>
      <c r="H472" s="358"/>
      <c r="I472" s="358"/>
      <c r="J472" s="358"/>
      <c r="K472" s="358"/>
      <c r="L472" s="358"/>
      <c r="M472" s="358"/>
      <c r="N472" s="358"/>
      <c r="O472" s="358"/>
      <c r="P472" s="358"/>
      <c r="Q472" s="357"/>
      <c r="R472" s="80"/>
    </row>
    <row r="473" spans="5:18" x14ac:dyDescent="0.25">
      <c r="E473" s="358"/>
      <c r="F473" s="358"/>
      <c r="G473" s="358"/>
      <c r="H473" s="358"/>
      <c r="I473" s="358"/>
      <c r="J473" s="358"/>
      <c r="K473" s="358"/>
      <c r="L473" s="358"/>
      <c r="M473" s="358"/>
      <c r="N473" s="358"/>
      <c r="O473" s="358"/>
      <c r="P473" s="358"/>
      <c r="Q473" s="357"/>
      <c r="R473" s="80"/>
    </row>
    <row r="474" spans="5:18" x14ac:dyDescent="0.25">
      <c r="E474" s="358"/>
      <c r="F474" s="358"/>
      <c r="G474" s="358"/>
      <c r="H474" s="358"/>
      <c r="I474" s="358"/>
      <c r="J474" s="358"/>
      <c r="K474" s="358"/>
      <c r="L474" s="358"/>
      <c r="M474" s="358"/>
      <c r="N474" s="358"/>
      <c r="O474" s="358"/>
      <c r="P474" s="358"/>
      <c r="Q474" s="357"/>
      <c r="R474" s="80"/>
    </row>
    <row r="475" spans="5:18" x14ac:dyDescent="0.25">
      <c r="E475" s="358"/>
      <c r="F475" s="358"/>
      <c r="G475" s="358"/>
      <c r="H475" s="358"/>
      <c r="I475" s="358"/>
      <c r="J475" s="358"/>
      <c r="K475" s="358"/>
      <c r="L475" s="358"/>
      <c r="M475" s="358"/>
      <c r="N475" s="358"/>
      <c r="O475" s="358"/>
      <c r="P475" s="358"/>
      <c r="Q475" s="357"/>
      <c r="R475" s="80"/>
    </row>
    <row r="476" spans="5:18" x14ac:dyDescent="0.25">
      <c r="E476" s="358"/>
      <c r="F476" s="358"/>
      <c r="G476" s="358"/>
      <c r="H476" s="358"/>
      <c r="I476" s="358"/>
      <c r="J476" s="358"/>
      <c r="K476" s="358"/>
      <c r="L476" s="358"/>
      <c r="M476" s="358"/>
      <c r="N476" s="358"/>
      <c r="O476" s="358"/>
      <c r="P476" s="358"/>
      <c r="Q476" s="357"/>
      <c r="R476" s="80"/>
    </row>
    <row r="477" spans="5:18" x14ac:dyDescent="0.25">
      <c r="E477" s="358"/>
      <c r="F477" s="358"/>
      <c r="G477" s="358"/>
      <c r="H477" s="358"/>
      <c r="I477" s="358"/>
      <c r="J477" s="358"/>
      <c r="K477" s="358"/>
      <c r="L477" s="358"/>
      <c r="M477" s="358"/>
      <c r="N477" s="358"/>
      <c r="O477" s="358"/>
      <c r="P477" s="358"/>
      <c r="Q477" s="357"/>
      <c r="R477" s="80"/>
    </row>
    <row r="478" spans="5:18" x14ac:dyDescent="0.25">
      <c r="E478" s="358"/>
      <c r="F478" s="358"/>
      <c r="G478" s="358"/>
      <c r="H478" s="358"/>
      <c r="I478" s="358"/>
      <c r="J478" s="358"/>
      <c r="K478" s="358"/>
      <c r="L478" s="358"/>
      <c r="M478" s="358"/>
      <c r="N478" s="358"/>
      <c r="O478" s="358"/>
      <c r="P478" s="358"/>
      <c r="Q478" s="357"/>
      <c r="R478" s="80"/>
    </row>
    <row r="479" spans="5:18" x14ac:dyDescent="0.25">
      <c r="E479" s="358"/>
      <c r="F479" s="358"/>
      <c r="G479" s="358"/>
      <c r="H479" s="358"/>
      <c r="I479" s="358"/>
      <c r="J479" s="358"/>
      <c r="K479" s="358"/>
      <c r="L479" s="358"/>
      <c r="M479" s="358"/>
      <c r="N479" s="358"/>
      <c r="O479" s="358"/>
      <c r="P479" s="358"/>
      <c r="Q479" s="357"/>
      <c r="R479" s="80"/>
    </row>
    <row r="480" spans="5:18" x14ac:dyDescent="0.25"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0"/>
    </row>
  </sheetData>
  <mergeCells count="3">
    <mergeCell ref="B1:O1"/>
    <mergeCell ref="B2:O2"/>
    <mergeCell ref="B3:O3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CDB3E-EBAA-4F45-9376-F487A758935C}">
  <sheetPr codeName="Sheet12" filterMode="1"/>
  <dimension ref="B1:W463"/>
  <sheetViews>
    <sheetView workbookViewId="0">
      <selection activeCell="T1" sqref="T1:U121"/>
    </sheetView>
  </sheetViews>
  <sheetFormatPr defaultRowHeight="14.4" x14ac:dyDescent="0.3"/>
  <sheetData>
    <row r="1" spans="2:23" x14ac:dyDescent="0.3">
      <c r="B1" t="s">
        <v>118</v>
      </c>
      <c r="T1" t="s">
        <v>500</v>
      </c>
      <c r="U1" t="s">
        <v>501</v>
      </c>
      <c r="V1" t="s">
        <v>502</v>
      </c>
      <c r="W1" t="s">
        <v>503</v>
      </c>
    </row>
    <row r="2" spans="2:23" hidden="1" x14ac:dyDescent="0.3">
      <c r="T2">
        <v>10360</v>
      </c>
      <c r="U2">
        <f>_xlfn.XLOOKUP(T2,V:V,V:V)</f>
        <v>10360</v>
      </c>
      <c r="V2">
        <v>10360</v>
      </c>
      <c r="W2">
        <f>_xlfn.XLOOKUP(V2,T:T,T:T)</f>
        <v>10360</v>
      </c>
    </row>
    <row r="3" spans="2:23" hidden="1" x14ac:dyDescent="0.3">
      <c r="B3" s="224" t="s">
        <v>65</v>
      </c>
      <c r="C3" s="224"/>
      <c r="T3">
        <v>10450</v>
      </c>
      <c r="U3">
        <f t="shared" ref="U3:U66" si="0">_xlfn.XLOOKUP(T3,V:V,V:V)</f>
        <v>10450</v>
      </c>
      <c r="V3">
        <v>10361</v>
      </c>
      <c r="W3" t="e">
        <f t="shared" ref="W3:W66" si="1">_xlfn.XLOOKUP(V3,T:T,T:T)</f>
        <v>#N/A</v>
      </c>
    </row>
    <row r="4" spans="2:23" hidden="1" x14ac:dyDescent="0.3">
      <c r="B4" s="224"/>
      <c r="C4" s="224"/>
      <c r="T4">
        <v>11258</v>
      </c>
      <c r="U4">
        <f t="shared" si="0"/>
        <v>11258</v>
      </c>
      <c r="V4">
        <v>10362</v>
      </c>
      <c r="W4" t="e">
        <f t="shared" si="1"/>
        <v>#N/A</v>
      </c>
    </row>
    <row r="5" spans="2:23" hidden="1" x14ac:dyDescent="0.3">
      <c r="B5" s="224"/>
      <c r="C5" s="224"/>
      <c r="T5">
        <v>11264</v>
      </c>
      <c r="U5">
        <f t="shared" si="0"/>
        <v>11264</v>
      </c>
      <c r="V5">
        <v>10363</v>
      </c>
      <c r="W5" t="e">
        <f t="shared" si="1"/>
        <v>#N/A</v>
      </c>
    </row>
    <row r="6" spans="2:23" hidden="1" x14ac:dyDescent="0.3">
      <c r="B6" s="224" t="s">
        <v>504</v>
      </c>
      <c r="C6" s="224"/>
      <c r="T6">
        <v>11267</v>
      </c>
      <c r="U6">
        <f t="shared" si="0"/>
        <v>11267</v>
      </c>
      <c r="V6">
        <v>10364</v>
      </c>
      <c r="W6" t="e">
        <f t="shared" si="1"/>
        <v>#N/A</v>
      </c>
    </row>
    <row r="7" spans="2:23" hidden="1" x14ac:dyDescent="0.3">
      <c r="B7" s="224"/>
      <c r="C7" s="224"/>
      <c r="T7">
        <v>11360</v>
      </c>
      <c r="U7">
        <f t="shared" si="0"/>
        <v>11360</v>
      </c>
      <c r="V7">
        <v>10365</v>
      </c>
      <c r="W7" t="e">
        <f t="shared" si="1"/>
        <v>#N/A</v>
      </c>
    </row>
    <row r="8" spans="2:23" x14ac:dyDescent="0.3">
      <c r="B8" s="224"/>
      <c r="C8" s="224"/>
      <c r="T8" s="226">
        <v>11363</v>
      </c>
      <c r="U8" s="226" t="e">
        <f t="shared" si="0"/>
        <v>#N/A</v>
      </c>
      <c r="V8">
        <v>10366</v>
      </c>
      <c r="W8" t="e">
        <f t="shared" si="1"/>
        <v>#N/A</v>
      </c>
    </row>
    <row r="9" spans="2:23" x14ac:dyDescent="0.3">
      <c r="B9" s="224" t="s">
        <v>505</v>
      </c>
      <c r="C9" s="224"/>
      <c r="T9" s="226">
        <v>11366</v>
      </c>
      <c r="U9" s="226" t="e">
        <f t="shared" si="0"/>
        <v>#N/A</v>
      </c>
      <c r="V9">
        <v>10367</v>
      </c>
      <c r="W9" t="e">
        <f t="shared" si="1"/>
        <v>#N/A</v>
      </c>
    </row>
    <row r="10" spans="2:23" x14ac:dyDescent="0.3">
      <c r="B10" s="224">
        <v>10314</v>
      </c>
      <c r="C10" s="224"/>
      <c r="T10" s="226">
        <v>11368</v>
      </c>
      <c r="U10" s="226" t="e">
        <f t="shared" si="0"/>
        <v>#N/A</v>
      </c>
      <c r="V10">
        <v>10368</v>
      </c>
      <c r="W10" t="e">
        <f t="shared" si="1"/>
        <v>#N/A</v>
      </c>
    </row>
    <row r="11" spans="2:23" x14ac:dyDescent="0.3">
      <c r="B11" s="224">
        <v>10429</v>
      </c>
      <c r="C11" s="224"/>
      <c r="T11" s="226">
        <v>11368</v>
      </c>
      <c r="U11" s="226" t="e">
        <f t="shared" si="0"/>
        <v>#N/A</v>
      </c>
      <c r="V11">
        <v>10369</v>
      </c>
      <c r="W11" t="e">
        <f t="shared" si="1"/>
        <v>#N/A</v>
      </c>
    </row>
    <row r="12" spans="2:23" x14ac:dyDescent="0.3">
      <c r="B12" s="224"/>
      <c r="C12" s="224"/>
      <c r="T12" s="226">
        <v>11369</v>
      </c>
      <c r="U12" s="226" t="e">
        <f t="shared" si="0"/>
        <v>#N/A</v>
      </c>
      <c r="V12">
        <v>10370</v>
      </c>
      <c r="W12" t="e">
        <f t="shared" si="1"/>
        <v>#N/A</v>
      </c>
    </row>
    <row r="13" spans="2:23" x14ac:dyDescent="0.3">
      <c r="B13" s="224">
        <v>10178</v>
      </c>
      <c r="C13" s="224"/>
      <c r="T13" s="226">
        <v>11372</v>
      </c>
      <c r="U13" s="226" t="e">
        <f t="shared" si="0"/>
        <v>#N/A</v>
      </c>
      <c r="V13">
        <v>10371</v>
      </c>
      <c r="W13" t="e">
        <f t="shared" si="1"/>
        <v>#N/A</v>
      </c>
    </row>
    <row r="14" spans="2:23" x14ac:dyDescent="0.3">
      <c r="B14" s="224" t="s">
        <v>506</v>
      </c>
      <c r="C14" s="224"/>
      <c r="T14" s="226">
        <v>11375</v>
      </c>
      <c r="U14" s="226" t="e">
        <f t="shared" si="0"/>
        <v>#N/A</v>
      </c>
      <c r="V14">
        <v>10372</v>
      </c>
      <c r="W14" t="e">
        <f t="shared" si="1"/>
        <v>#N/A</v>
      </c>
    </row>
    <row r="15" spans="2:23" x14ac:dyDescent="0.3">
      <c r="B15" s="224">
        <v>10157</v>
      </c>
      <c r="C15" s="224"/>
      <c r="T15" s="226">
        <v>11376</v>
      </c>
      <c r="U15" s="226" t="e">
        <f t="shared" si="0"/>
        <v>#N/A</v>
      </c>
      <c r="V15">
        <v>10373</v>
      </c>
      <c r="W15" t="e">
        <f t="shared" si="1"/>
        <v>#N/A</v>
      </c>
    </row>
    <row r="16" spans="2:23" x14ac:dyDescent="0.3">
      <c r="B16" s="224">
        <v>10154</v>
      </c>
      <c r="C16" s="224"/>
      <c r="T16" s="226">
        <v>11378</v>
      </c>
      <c r="U16" s="226" t="e">
        <f t="shared" si="0"/>
        <v>#N/A</v>
      </c>
      <c r="V16">
        <v>10374</v>
      </c>
      <c r="W16" t="e">
        <f t="shared" si="1"/>
        <v>#N/A</v>
      </c>
    </row>
    <row r="17" spans="2:23" hidden="1" x14ac:dyDescent="0.3">
      <c r="B17" s="224">
        <v>10163</v>
      </c>
      <c r="C17" s="224"/>
      <c r="T17">
        <v>11381</v>
      </c>
      <c r="U17">
        <f t="shared" si="0"/>
        <v>11381</v>
      </c>
      <c r="V17">
        <v>10375</v>
      </c>
      <c r="W17" t="e">
        <f t="shared" si="1"/>
        <v>#N/A</v>
      </c>
    </row>
    <row r="18" spans="2:23" x14ac:dyDescent="0.3">
      <c r="B18" s="224">
        <v>10127</v>
      </c>
      <c r="C18" s="224"/>
      <c r="T18" s="226">
        <v>11384</v>
      </c>
      <c r="U18" s="226" t="e">
        <f t="shared" si="0"/>
        <v>#N/A</v>
      </c>
      <c r="V18">
        <v>10376</v>
      </c>
      <c r="W18" t="e">
        <f t="shared" si="1"/>
        <v>#N/A</v>
      </c>
    </row>
    <row r="19" spans="2:23" hidden="1" x14ac:dyDescent="0.3">
      <c r="B19" s="224">
        <v>10172</v>
      </c>
      <c r="C19" s="224"/>
      <c r="T19">
        <v>11409</v>
      </c>
      <c r="U19">
        <f t="shared" si="0"/>
        <v>11409</v>
      </c>
      <c r="V19">
        <v>10377</v>
      </c>
      <c r="W19" t="e">
        <f t="shared" si="1"/>
        <v>#N/A</v>
      </c>
    </row>
    <row r="20" spans="2:23" hidden="1" x14ac:dyDescent="0.3">
      <c r="B20" s="224" t="s">
        <v>507</v>
      </c>
      <c r="C20" s="224"/>
      <c r="T20">
        <v>11412</v>
      </c>
      <c r="U20">
        <f t="shared" si="0"/>
        <v>11412</v>
      </c>
      <c r="V20">
        <v>10378</v>
      </c>
      <c r="W20" t="e">
        <f t="shared" si="1"/>
        <v>#N/A</v>
      </c>
    </row>
    <row r="21" spans="2:23" hidden="1" x14ac:dyDescent="0.3">
      <c r="B21" s="224">
        <v>10169</v>
      </c>
      <c r="C21" s="224"/>
      <c r="T21">
        <v>11415</v>
      </c>
      <c r="U21">
        <f t="shared" si="0"/>
        <v>11415</v>
      </c>
      <c r="V21">
        <v>10379</v>
      </c>
      <c r="W21" t="e">
        <f t="shared" si="1"/>
        <v>#N/A</v>
      </c>
    </row>
    <row r="22" spans="2:23" hidden="1" x14ac:dyDescent="0.3">
      <c r="B22" s="224" t="s">
        <v>508</v>
      </c>
      <c r="C22" s="224"/>
      <c r="T22">
        <v>11425</v>
      </c>
      <c r="U22">
        <f t="shared" si="0"/>
        <v>11425</v>
      </c>
      <c r="V22">
        <v>10380</v>
      </c>
      <c r="W22" t="e">
        <f t="shared" si="1"/>
        <v>#N/A</v>
      </c>
    </row>
    <row r="23" spans="2:23" hidden="1" x14ac:dyDescent="0.3">
      <c r="B23" s="224">
        <v>10117</v>
      </c>
      <c r="C23" s="224"/>
      <c r="T23">
        <v>11438</v>
      </c>
      <c r="U23">
        <f t="shared" si="0"/>
        <v>11438</v>
      </c>
      <c r="V23">
        <v>10381</v>
      </c>
      <c r="W23" t="e">
        <f t="shared" si="1"/>
        <v>#N/A</v>
      </c>
    </row>
    <row r="24" spans="2:23" hidden="1" x14ac:dyDescent="0.3">
      <c r="B24" s="224"/>
      <c r="C24" s="224" t="s">
        <v>509</v>
      </c>
      <c r="T24">
        <v>11441</v>
      </c>
      <c r="U24">
        <f t="shared" si="0"/>
        <v>11441</v>
      </c>
      <c r="V24">
        <v>10450</v>
      </c>
      <c r="W24">
        <f t="shared" si="1"/>
        <v>10450</v>
      </c>
    </row>
    <row r="25" spans="2:23" hidden="1" x14ac:dyDescent="0.3">
      <c r="B25" s="224"/>
      <c r="C25" s="224"/>
      <c r="T25">
        <v>11444</v>
      </c>
      <c r="U25">
        <f t="shared" si="0"/>
        <v>11444</v>
      </c>
      <c r="V25">
        <v>11258</v>
      </c>
      <c r="W25">
        <f t="shared" si="1"/>
        <v>11258</v>
      </c>
    </row>
    <row r="26" spans="2:23" hidden="1" x14ac:dyDescent="0.3">
      <c r="B26" s="224"/>
      <c r="C26" s="224"/>
      <c r="T26">
        <v>11447</v>
      </c>
      <c r="U26">
        <f t="shared" si="0"/>
        <v>11447</v>
      </c>
      <c r="V26">
        <v>11264</v>
      </c>
      <c r="W26">
        <f t="shared" si="1"/>
        <v>11264</v>
      </c>
    </row>
    <row r="27" spans="2:23" hidden="1" x14ac:dyDescent="0.3">
      <c r="B27" s="224" t="s">
        <v>505</v>
      </c>
      <c r="C27" s="224"/>
      <c r="T27">
        <v>11448</v>
      </c>
      <c r="U27">
        <f t="shared" si="0"/>
        <v>11448</v>
      </c>
      <c r="V27">
        <v>11267</v>
      </c>
      <c r="W27">
        <f t="shared" si="1"/>
        <v>11267</v>
      </c>
    </row>
    <row r="28" spans="2:23" hidden="1" x14ac:dyDescent="0.3">
      <c r="B28" s="224" t="s">
        <v>510</v>
      </c>
      <c r="C28" s="224"/>
      <c r="T28">
        <v>11457</v>
      </c>
      <c r="U28">
        <f t="shared" si="0"/>
        <v>11457</v>
      </c>
      <c r="V28">
        <v>11360</v>
      </c>
      <c r="W28">
        <f t="shared" si="1"/>
        <v>11360</v>
      </c>
    </row>
    <row r="29" spans="2:23" hidden="1" x14ac:dyDescent="0.3">
      <c r="B29" s="224">
        <v>10315</v>
      </c>
      <c r="C29" s="224"/>
      <c r="T29">
        <v>11460</v>
      </c>
      <c r="U29">
        <f t="shared" si="0"/>
        <v>11460</v>
      </c>
      <c r="V29">
        <v>11381</v>
      </c>
      <c r="W29">
        <f t="shared" si="1"/>
        <v>11381</v>
      </c>
    </row>
    <row r="30" spans="2:23" hidden="1" x14ac:dyDescent="0.3">
      <c r="B30" s="224">
        <v>10419</v>
      </c>
      <c r="C30" s="224"/>
      <c r="T30">
        <v>11463</v>
      </c>
      <c r="U30">
        <f t="shared" si="0"/>
        <v>11463</v>
      </c>
      <c r="V30">
        <v>11409</v>
      </c>
      <c r="W30">
        <f t="shared" si="1"/>
        <v>11409</v>
      </c>
    </row>
    <row r="31" spans="2:23" hidden="1" x14ac:dyDescent="0.3">
      <c r="B31" s="224">
        <v>10429</v>
      </c>
      <c r="C31" s="224"/>
      <c r="E31" t="s">
        <v>509</v>
      </c>
      <c r="T31">
        <v>11466</v>
      </c>
      <c r="U31">
        <f t="shared" si="0"/>
        <v>11466</v>
      </c>
      <c r="V31">
        <v>11410</v>
      </c>
      <c r="W31" t="e">
        <f t="shared" si="1"/>
        <v>#N/A</v>
      </c>
    </row>
    <row r="32" spans="2:23" hidden="1" x14ac:dyDescent="0.3">
      <c r="B32" s="224" t="s">
        <v>507</v>
      </c>
      <c r="C32" s="224"/>
      <c r="T32">
        <v>11479</v>
      </c>
      <c r="U32">
        <f t="shared" si="0"/>
        <v>11479</v>
      </c>
      <c r="V32">
        <v>11411</v>
      </c>
      <c r="W32" t="e">
        <f t="shared" si="1"/>
        <v>#N/A</v>
      </c>
    </row>
    <row r="33" spans="2:23" hidden="1" x14ac:dyDescent="0.3">
      <c r="B33" s="224">
        <v>10166</v>
      </c>
      <c r="C33" s="224"/>
      <c r="T33">
        <v>11480</v>
      </c>
      <c r="U33">
        <f t="shared" si="0"/>
        <v>11480</v>
      </c>
      <c r="V33">
        <v>11412</v>
      </c>
      <c r="W33">
        <f t="shared" si="1"/>
        <v>11412</v>
      </c>
    </row>
    <row r="34" spans="2:23" hidden="1" x14ac:dyDescent="0.3">
      <c r="B34" s="224">
        <v>10178</v>
      </c>
      <c r="C34" s="224"/>
      <c r="T34">
        <v>11482</v>
      </c>
      <c r="U34">
        <f t="shared" si="0"/>
        <v>11482</v>
      </c>
      <c r="V34">
        <v>11413</v>
      </c>
      <c r="W34" t="e">
        <f t="shared" si="1"/>
        <v>#N/A</v>
      </c>
    </row>
    <row r="35" spans="2:23" hidden="1" x14ac:dyDescent="0.3">
      <c r="B35" s="224" t="s">
        <v>511</v>
      </c>
      <c r="C35" s="224"/>
      <c r="T35">
        <v>11485</v>
      </c>
      <c r="U35">
        <f t="shared" si="0"/>
        <v>11485</v>
      </c>
      <c r="V35">
        <v>11414</v>
      </c>
      <c r="W35" t="e">
        <f t="shared" si="1"/>
        <v>#N/A</v>
      </c>
    </row>
    <row r="36" spans="2:23" hidden="1" x14ac:dyDescent="0.3">
      <c r="B36" s="224">
        <v>10117</v>
      </c>
      <c r="C36" s="224"/>
      <c r="T36">
        <v>11495</v>
      </c>
      <c r="U36">
        <f t="shared" si="0"/>
        <v>11495</v>
      </c>
      <c r="V36">
        <v>11415</v>
      </c>
      <c r="W36">
        <f t="shared" si="1"/>
        <v>11415</v>
      </c>
    </row>
    <row r="37" spans="2:23" hidden="1" x14ac:dyDescent="0.3">
      <c r="B37" s="224"/>
      <c r="C37" s="224"/>
      <c r="T37">
        <v>11496</v>
      </c>
      <c r="U37">
        <f t="shared" si="0"/>
        <v>11496</v>
      </c>
      <c r="V37">
        <v>11416</v>
      </c>
      <c r="W37" t="e">
        <f t="shared" si="1"/>
        <v>#N/A</v>
      </c>
    </row>
    <row r="38" spans="2:23" hidden="1" x14ac:dyDescent="0.3">
      <c r="B38" s="224"/>
      <c r="C38" s="224"/>
      <c r="T38">
        <v>11498</v>
      </c>
      <c r="U38">
        <f t="shared" si="0"/>
        <v>11498</v>
      </c>
      <c r="V38">
        <v>11417</v>
      </c>
      <c r="W38" t="e">
        <f t="shared" si="1"/>
        <v>#N/A</v>
      </c>
    </row>
    <row r="39" spans="2:23" hidden="1" x14ac:dyDescent="0.3">
      <c r="B39" s="224"/>
      <c r="C39" s="224"/>
      <c r="T39">
        <v>11501</v>
      </c>
      <c r="U39">
        <f t="shared" si="0"/>
        <v>11501</v>
      </c>
      <c r="V39">
        <v>11418</v>
      </c>
      <c r="W39" t="e">
        <f t="shared" si="1"/>
        <v>#N/A</v>
      </c>
    </row>
    <row r="40" spans="2:23" hidden="1" x14ac:dyDescent="0.3">
      <c r="B40" s="224">
        <v>10226</v>
      </c>
      <c r="C40" s="224"/>
      <c r="T40">
        <v>11502</v>
      </c>
      <c r="U40">
        <f t="shared" si="0"/>
        <v>11502</v>
      </c>
      <c r="V40">
        <v>11419</v>
      </c>
      <c r="W40" t="e">
        <f t="shared" si="1"/>
        <v>#N/A</v>
      </c>
    </row>
    <row r="41" spans="2:23" hidden="1" x14ac:dyDescent="0.3">
      <c r="B41" s="224">
        <v>10227</v>
      </c>
      <c r="C41" s="224"/>
      <c r="T41">
        <v>11504</v>
      </c>
      <c r="U41">
        <f t="shared" si="0"/>
        <v>11504</v>
      </c>
      <c r="V41">
        <v>11420</v>
      </c>
      <c r="W41" t="e">
        <f t="shared" si="1"/>
        <v>#N/A</v>
      </c>
    </row>
    <row r="42" spans="2:23" hidden="1" x14ac:dyDescent="0.3">
      <c r="B42" s="224">
        <v>10228</v>
      </c>
      <c r="C42" s="224"/>
      <c r="T42">
        <v>11510</v>
      </c>
      <c r="U42">
        <f t="shared" si="0"/>
        <v>11510</v>
      </c>
      <c r="V42">
        <v>11421</v>
      </c>
      <c r="W42" t="e">
        <f t="shared" si="1"/>
        <v>#N/A</v>
      </c>
    </row>
    <row r="43" spans="2:23" hidden="1" x14ac:dyDescent="0.3">
      <c r="B43" s="224">
        <v>10230</v>
      </c>
      <c r="C43" s="224"/>
      <c r="T43">
        <v>11513</v>
      </c>
      <c r="U43">
        <f t="shared" si="0"/>
        <v>11513</v>
      </c>
      <c r="V43">
        <v>11422</v>
      </c>
      <c r="W43" t="e">
        <f t="shared" si="1"/>
        <v>#N/A</v>
      </c>
    </row>
    <row r="44" spans="2:23" hidden="1" x14ac:dyDescent="0.3">
      <c r="B44" s="224"/>
      <c r="C44" s="224" t="s">
        <v>512</v>
      </c>
      <c r="T44">
        <v>11516</v>
      </c>
      <c r="U44">
        <f t="shared" si="0"/>
        <v>11516</v>
      </c>
      <c r="V44">
        <v>11423</v>
      </c>
      <c r="W44" t="e">
        <f t="shared" si="1"/>
        <v>#N/A</v>
      </c>
    </row>
    <row r="45" spans="2:23" hidden="1" x14ac:dyDescent="0.3">
      <c r="B45" s="224"/>
      <c r="C45" s="224"/>
      <c r="T45">
        <v>11519</v>
      </c>
      <c r="U45">
        <f t="shared" si="0"/>
        <v>11519</v>
      </c>
      <c r="V45">
        <v>11424</v>
      </c>
      <c r="W45" t="e">
        <f t="shared" si="1"/>
        <v>#N/A</v>
      </c>
    </row>
    <row r="46" spans="2:23" hidden="1" x14ac:dyDescent="0.3">
      <c r="B46" s="224"/>
      <c r="C46" s="224"/>
      <c r="T46">
        <v>11522</v>
      </c>
      <c r="U46">
        <f t="shared" si="0"/>
        <v>11522</v>
      </c>
      <c r="V46">
        <v>11425</v>
      </c>
      <c r="W46">
        <f t="shared" si="1"/>
        <v>11425</v>
      </c>
    </row>
    <row r="47" spans="2:23" hidden="1" x14ac:dyDescent="0.3">
      <c r="B47" s="224">
        <v>10226</v>
      </c>
      <c r="C47" s="224"/>
      <c r="T47">
        <v>11544</v>
      </c>
      <c r="U47">
        <f t="shared" si="0"/>
        <v>11544</v>
      </c>
      <c r="V47">
        <v>11438</v>
      </c>
      <c r="W47">
        <f t="shared" si="1"/>
        <v>11438</v>
      </c>
    </row>
    <row r="48" spans="2:23" hidden="1" x14ac:dyDescent="0.3">
      <c r="B48" s="224" t="s">
        <v>513</v>
      </c>
      <c r="C48" s="224"/>
      <c r="T48">
        <v>11547</v>
      </c>
      <c r="U48">
        <f t="shared" si="0"/>
        <v>11547</v>
      </c>
      <c r="V48">
        <v>11439</v>
      </c>
      <c r="W48" t="e">
        <f t="shared" si="1"/>
        <v>#N/A</v>
      </c>
    </row>
    <row r="49" spans="2:23" hidden="1" x14ac:dyDescent="0.3">
      <c r="B49" s="224" t="s">
        <v>514</v>
      </c>
      <c r="C49" s="224"/>
      <c r="T49">
        <v>11550</v>
      </c>
      <c r="U49">
        <f t="shared" si="0"/>
        <v>11550</v>
      </c>
      <c r="V49">
        <v>11440</v>
      </c>
      <c r="W49" t="e">
        <f t="shared" si="1"/>
        <v>#N/A</v>
      </c>
    </row>
    <row r="50" spans="2:23" hidden="1" x14ac:dyDescent="0.3">
      <c r="B50" s="224"/>
      <c r="C50" s="224" t="s">
        <v>512</v>
      </c>
      <c r="T50">
        <v>11553</v>
      </c>
      <c r="U50">
        <f t="shared" si="0"/>
        <v>11553</v>
      </c>
      <c r="V50">
        <v>11441</v>
      </c>
      <c r="W50">
        <f t="shared" si="1"/>
        <v>11441</v>
      </c>
    </row>
    <row r="51" spans="2:23" hidden="1" x14ac:dyDescent="0.3">
      <c r="B51" s="224"/>
      <c r="C51" s="224"/>
      <c r="E51" t="s">
        <v>512</v>
      </c>
      <c r="T51">
        <v>11556</v>
      </c>
      <c r="U51">
        <f t="shared" si="0"/>
        <v>11556</v>
      </c>
      <c r="V51">
        <v>11442</v>
      </c>
      <c r="W51" t="e">
        <f t="shared" si="1"/>
        <v>#N/A</v>
      </c>
    </row>
    <row r="52" spans="2:23" hidden="1" x14ac:dyDescent="0.3">
      <c r="B52" s="224"/>
      <c r="C52" s="224"/>
      <c r="T52">
        <v>11559</v>
      </c>
      <c r="U52">
        <f t="shared" si="0"/>
        <v>11559</v>
      </c>
      <c r="V52">
        <v>11443</v>
      </c>
      <c r="W52" t="e">
        <f t="shared" si="1"/>
        <v>#N/A</v>
      </c>
    </row>
    <row r="53" spans="2:23" hidden="1" x14ac:dyDescent="0.3">
      <c r="B53" s="224">
        <v>10369</v>
      </c>
      <c r="C53" s="224"/>
      <c r="T53">
        <v>11560</v>
      </c>
      <c r="U53">
        <f t="shared" si="0"/>
        <v>11560</v>
      </c>
      <c r="V53">
        <v>11444</v>
      </c>
      <c r="W53">
        <f t="shared" si="1"/>
        <v>11444</v>
      </c>
    </row>
    <row r="54" spans="2:23" hidden="1" x14ac:dyDescent="0.3">
      <c r="B54" s="224" t="s">
        <v>515</v>
      </c>
      <c r="C54" s="224"/>
      <c r="T54">
        <v>11562</v>
      </c>
      <c r="U54">
        <f t="shared" si="0"/>
        <v>11562</v>
      </c>
      <c r="V54">
        <v>11445</v>
      </c>
      <c r="W54" t="e">
        <f t="shared" si="1"/>
        <v>#N/A</v>
      </c>
    </row>
    <row r="55" spans="2:23" hidden="1" x14ac:dyDescent="0.3">
      <c r="B55" s="224">
        <v>10368</v>
      </c>
      <c r="C55" s="224"/>
      <c r="T55">
        <v>11565</v>
      </c>
      <c r="U55">
        <f t="shared" si="0"/>
        <v>11565</v>
      </c>
      <c r="V55">
        <v>11446</v>
      </c>
      <c r="W55" t="e">
        <f t="shared" si="1"/>
        <v>#N/A</v>
      </c>
    </row>
    <row r="56" spans="2:23" hidden="1" x14ac:dyDescent="0.3">
      <c r="B56" s="224"/>
      <c r="C56" s="224"/>
      <c r="T56">
        <v>11568</v>
      </c>
      <c r="U56">
        <f t="shared" si="0"/>
        <v>11568</v>
      </c>
      <c r="V56">
        <v>11447</v>
      </c>
      <c r="W56">
        <f t="shared" si="1"/>
        <v>11447</v>
      </c>
    </row>
    <row r="57" spans="2:23" hidden="1" x14ac:dyDescent="0.3">
      <c r="B57" s="224"/>
      <c r="C57" s="224"/>
      <c r="E57" t="s">
        <v>512</v>
      </c>
      <c r="T57">
        <v>11571</v>
      </c>
      <c r="U57">
        <f t="shared" si="0"/>
        <v>11571</v>
      </c>
      <c r="V57">
        <v>11448</v>
      </c>
      <c r="W57">
        <f t="shared" si="1"/>
        <v>11448</v>
      </c>
    </row>
    <row r="58" spans="2:23" hidden="1" x14ac:dyDescent="0.3">
      <c r="B58" s="224"/>
      <c r="C58" s="224"/>
      <c r="T58">
        <v>11574</v>
      </c>
      <c r="U58">
        <f t="shared" si="0"/>
        <v>11574</v>
      </c>
      <c r="V58">
        <v>11449</v>
      </c>
      <c r="W58" t="e">
        <f t="shared" si="1"/>
        <v>#N/A</v>
      </c>
    </row>
    <row r="59" spans="2:23" hidden="1" x14ac:dyDescent="0.3">
      <c r="B59" s="224">
        <v>10394</v>
      </c>
      <c r="C59" s="224"/>
      <c r="T59">
        <v>11577</v>
      </c>
      <c r="U59">
        <f t="shared" si="0"/>
        <v>11577</v>
      </c>
      <c r="V59">
        <v>11450</v>
      </c>
      <c r="W59" t="e">
        <f t="shared" si="1"/>
        <v>#N/A</v>
      </c>
    </row>
    <row r="60" spans="2:23" hidden="1" x14ac:dyDescent="0.3">
      <c r="B60" s="224"/>
      <c r="C60" s="224"/>
      <c r="T60">
        <v>11578</v>
      </c>
      <c r="U60">
        <f t="shared" si="0"/>
        <v>11578</v>
      </c>
      <c r="V60">
        <v>11451</v>
      </c>
      <c r="W60" t="e">
        <f t="shared" si="1"/>
        <v>#N/A</v>
      </c>
    </row>
    <row r="61" spans="2:23" hidden="1" x14ac:dyDescent="0.3">
      <c r="B61" s="224"/>
      <c r="C61" s="224"/>
      <c r="T61">
        <v>11605</v>
      </c>
      <c r="U61">
        <f t="shared" si="0"/>
        <v>11605</v>
      </c>
      <c r="V61">
        <v>11452</v>
      </c>
      <c r="W61" t="e">
        <f t="shared" si="1"/>
        <v>#N/A</v>
      </c>
    </row>
    <row r="62" spans="2:23" hidden="1" x14ac:dyDescent="0.3">
      <c r="B62" s="224"/>
      <c r="C62" s="224"/>
      <c r="T62">
        <v>11608</v>
      </c>
      <c r="U62">
        <f t="shared" si="0"/>
        <v>11608</v>
      </c>
      <c r="V62">
        <v>11453</v>
      </c>
      <c r="W62" t="e">
        <f t="shared" si="1"/>
        <v>#N/A</v>
      </c>
    </row>
    <row r="63" spans="2:23" hidden="1" x14ac:dyDescent="0.3">
      <c r="B63" s="224">
        <v>10444</v>
      </c>
      <c r="C63" s="224"/>
      <c r="T63">
        <v>11611</v>
      </c>
      <c r="U63">
        <f t="shared" si="0"/>
        <v>11611</v>
      </c>
      <c r="V63">
        <v>11454</v>
      </c>
      <c r="W63" t="e">
        <f t="shared" si="1"/>
        <v>#N/A</v>
      </c>
    </row>
    <row r="64" spans="2:23" hidden="1" x14ac:dyDescent="0.3">
      <c r="B64" s="224">
        <v>10447</v>
      </c>
      <c r="C64" s="224"/>
      <c r="T64">
        <v>11614</v>
      </c>
      <c r="U64">
        <f t="shared" si="0"/>
        <v>11614</v>
      </c>
      <c r="V64">
        <v>11455</v>
      </c>
      <c r="W64" t="e">
        <f t="shared" si="1"/>
        <v>#N/A</v>
      </c>
    </row>
    <row r="65" spans="2:23" hidden="1" x14ac:dyDescent="0.3">
      <c r="B65" s="224">
        <v>10448</v>
      </c>
      <c r="C65" s="224"/>
      <c r="T65">
        <v>11617</v>
      </c>
      <c r="U65">
        <f t="shared" si="0"/>
        <v>11617</v>
      </c>
      <c r="V65">
        <v>11456</v>
      </c>
      <c r="W65" t="e">
        <f t="shared" si="1"/>
        <v>#N/A</v>
      </c>
    </row>
    <row r="66" spans="2:23" hidden="1" x14ac:dyDescent="0.3">
      <c r="B66" s="224">
        <v>10332</v>
      </c>
      <c r="C66" s="224"/>
      <c r="T66">
        <v>11620</v>
      </c>
      <c r="U66">
        <f t="shared" si="0"/>
        <v>11620</v>
      </c>
      <c r="V66">
        <v>11457</v>
      </c>
      <c r="W66">
        <f t="shared" si="1"/>
        <v>11457</v>
      </c>
    </row>
    <row r="67" spans="2:23" hidden="1" x14ac:dyDescent="0.3">
      <c r="B67" s="224">
        <v>10335</v>
      </c>
      <c r="C67" s="224"/>
      <c r="T67">
        <v>11623</v>
      </c>
      <c r="U67">
        <f t="shared" ref="U67:U121" si="2">_xlfn.XLOOKUP(T67,V:V,V:V)</f>
        <v>11623</v>
      </c>
      <c r="V67">
        <v>11458</v>
      </c>
      <c r="W67" t="e">
        <f t="shared" ref="W67:W130" si="3">_xlfn.XLOOKUP(V67,T:T,T:T)</f>
        <v>#N/A</v>
      </c>
    </row>
    <row r="68" spans="2:23" hidden="1" x14ac:dyDescent="0.3">
      <c r="B68" s="224"/>
      <c r="C68" s="224"/>
      <c r="T68">
        <v>11626</v>
      </c>
      <c r="U68">
        <f t="shared" si="2"/>
        <v>11626</v>
      </c>
      <c r="V68">
        <v>11459</v>
      </c>
      <c r="W68" t="e">
        <f t="shared" si="3"/>
        <v>#N/A</v>
      </c>
    </row>
    <row r="69" spans="2:23" hidden="1" x14ac:dyDescent="0.3">
      <c r="B69" s="224"/>
      <c r="C69" s="224"/>
      <c r="T69">
        <v>11629</v>
      </c>
      <c r="U69">
        <f t="shared" si="2"/>
        <v>11629</v>
      </c>
      <c r="V69">
        <v>11460</v>
      </c>
      <c r="W69">
        <f t="shared" si="3"/>
        <v>11460</v>
      </c>
    </row>
    <row r="70" spans="2:23" hidden="1" x14ac:dyDescent="0.3">
      <c r="B70" s="224"/>
      <c r="C70" s="224"/>
      <c r="T70">
        <v>11632</v>
      </c>
      <c r="U70">
        <f t="shared" si="2"/>
        <v>11632</v>
      </c>
      <c r="V70">
        <v>11461</v>
      </c>
      <c r="W70" t="e">
        <f t="shared" si="3"/>
        <v>#N/A</v>
      </c>
    </row>
    <row r="71" spans="2:23" hidden="1" x14ac:dyDescent="0.3">
      <c r="B71" s="224" t="s">
        <v>516</v>
      </c>
      <c r="C71" s="224"/>
      <c r="T71">
        <v>11635</v>
      </c>
      <c r="U71">
        <f t="shared" si="2"/>
        <v>11635</v>
      </c>
      <c r="V71">
        <v>11462</v>
      </c>
      <c r="W71" t="e">
        <f t="shared" si="3"/>
        <v>#N/A</v>
      </c>
    </row>
    <row r="72" spans="2:23" hidden="1" x14ac:dyDescent="0.3">
      <c r="B72" s="224" t="s">
        <v>517</v>
      </c>
      <c r="C72" s="224"/>
      <c r="T72">
        <v>11638</v>
      </c>
      <c r="U72">
        <f t="shared" si="2"/>
        <v>11638</v>
      </c>
      <c r="V72">
        <v>11463</v>
      </c>
      <c r="W72">
        <f t="shared" si="3"/>
        <v>11463</v>
      </c>
    </row>
    <row r="73" spans="2:23" hidden="1" x14ac:dyDescent="0.3">
      <c r="B73" s="224">
        <v>10270</v>
      </c>
      <c r="C73" s="224"/>
      <c r="T73">
        <v>11641</v>
      </c>
      <c r="U73">
        <f t="shared" si="2"/>
        <v>11641</v>
      </c>
      <c r="V73">
        <v>11464</v>
      </c>
      <c r="W73" t="e">
        <f t="shared" si="3"/>
        <v>#N/A</v>
      </c>
    </row>
    <row r="74" spans="2:23" hidden="1" x14ac:dyDescent="0.3">
      <c r="B74" s="224">
        <v>13100</v>
      </c>
      <c r="C74" s="224"/>
      <c r="T74">
        <v>11644</v>
      </c>
      <c r="U74">
        <f t="shared" si="2"/>
        <v>11644</v>
      </c>
      <c r="V74">
        <v>11465</v>
      </c>
      <c r="W74" t="e">
        <f t="shared" si="3"/>
        <v>#N/A</v>
      </c>
    </row>
    <row r="75" spans="2:23" hidden="1" x14ac:dyDescent="0.3">
      <c r="B75" s="224">
        <v>13101</v>
      </c>
      <c r="C75" s="224"/>
      <c r="T75">
        <v>11647</v>
      </c>
      <c r="U75">
        <f t="shared" si="2"/>
        <v>11647</v>
      </c>
      <c r="V75">
        <v>11466</v>
      </c>
      <c r="W75">
        <f t="shared" si="3"/>
        <v>11466</v>
      </c>
    </row>
    <row r="76" spans="2:23" hidden="1" x14ac:dyDescent="0.3">
      <c r="B76" s="224">
        <v>13103</v>
      </c>
      <c r="C76" s="224"/>
      <c r="T76">
        <v>11650</v>
      </c>
      <c r="U76">
        <f t="shared" si="2"/>
        <v>11650</v>
      </c>
      <c r="V76">
        <v>11467</v>
      </c>
      <c r="W76" t="e">
        <f t="shared" si="3"/>
        <v>#N/A</v>
      </c>
    </row>
    <row r="77" spans="2:23" hidden="1" x14ac:dyDescent="0.3">
      <c r="B77" s="224">
        <v>13104</v>
      </c>
      <c r="C77" s="224"/>
      <c r="T77">
        <v>11653</v>
      </c>
      <c r="U77">
        <f t="shared" si="2"/>
        <v>11653</v>
      </c>
      <c r="V77">
        <v>11468</v>
      </c>
      <c r="W77" t="e">
        <f t="shared" si="3"/>
        <v>#N/A</v>
      </c>
    </row>
    <row r="78" spans="2:23" hidden="1" x14ac:dyDescent="0.3">
      <c r="B78" s="224">
        <v>13106</v>
      </c>
      <c r="C78" s="224"/>
      <c r="T78">
        <v>11656</v>
      </c>
      <c r="U78">
        <f t="shared" si="2"/>
        <v>11656</v>
      </c>
      <c r="V78">
        <v>11469</v>
      </c>
      <c r="W78" t="e">
        <f t="shared" si="3"/>
        <v>#N/A</v>
      </c>
    </row>
    <row r="79" spans="2:23" hidden="1" x14ac:dyDescent="0.3">
      <c r="B79" s="224">
        <v>13115</v>
      </c>
      <c r="C79" s="224"/>
      <c r="T79">
        <v>11659</v>
      </c>
      <c r="U79">
        <f t="shared" si="2"/>
        <v>11659</v>
      </c>
      <c r="V79">
        <v>11470</v>
      </c>
      <c r="W79" t="e">
        <f t="shared" si="3"/>
        <v>#N/A</v>
      </c>
    </row>
    <row r="80" spans="2:23" hidden="1" x14ac:dyDescent="0.3">
      <c r="B80" s="224">
        <v>13120</v>
      </c>
      <c r="C80" s="224"/>
      <c r="T80">
        <v>11662</v>
      </c>
      <c r="U80">
        <f t="shared" si="2"/>
        <v>11662</v>
      </c>
      <c r="V80">
        <v>11471</v>
      </c>
      <c r="W80" t="e">
        <f t="shared" si="3"/>
        <v>#N/A</v>
      </c>
    </row>
    <row r="81" spans="2:23" hidden="1" x14ac:dyDescent="0.3">
      <c r="B81" s="224">
        <v>13122</v>
      </c>
      <c r="C81" s="224"/>
      <c r="T81">
        <v>11665</v>
      </c>
      <c r="U81">
        <f t="shared" si="2"/>
        <v>11665</v>
      </c>
      <c r="V81">
        <v>11472</v>
      </c>
      <c r="W81" t="e">
        <f t="shared" si="3"/>
        <v>#N/A</v>
      </c>
    </row>
    <row r="82" spans="2:23" hidden="1" x14ac:dyDescent="0.3">
      <c r="B82" s="224">
        <v>13124</v>
      </c>
      <c r="C82" s="224"/>
      <c r="T82">
        <v>11668</v>
      </c>
      <c r="U82">
        <f t="shared" si="2"/>
        <v>11668</v>
      </c>
      <c r="V82">
        <v>11473</v>
      </c>
      <c r="W82" t="e">
        <f t="shared" si="3"/>
        <v>#N/A</v>
      </c>
    </row>
    <row r="83" spans="2:23" hidden="1" x14ac:dyDescent="0.3">
      <c r="B83" s="224">
        <v>13131</v>
      </c>
      <c r="C83" s="224"/>
      <c r="T83">
        <v>11671</v>
      </c>
      <c r="U83">
        <f t="shared" si="2"/>
        <v>11671</v>
      </c>
      <c r="V83">
        <v>11474</v>
      </c>
      <c r="W83" t="e">
        <f t="shared" si="3"/>
        <v>#N/A</v>
      </c>
    </row>
    <row r="84" spans="2:23" hidden="1" x14ac:dyDescent="0.3">
      <c r="B84" s="224"/>
      <c r="C84" s="224"/>
      <c r="T84">
        <v>11696</v>
      </c>
      <c r="U84">
        <f t="shared" si="2"/>
        <v>11696</v>
      </c>
      <c r="V84">
        <v>11475</v>
      </c>
      <c r="W84" t="e">
        <f t="shared" si="3"/>
        <v>#N/A</v>
      </c>
    </row>
    <row r="85" spans="2:23" hidden="1" x14ac:dyDescent="0.3">
      <c r="B85" s="224"/>
      <c r="C85" s="224"/>
      <c r="T85">
        <v>11699</v>
      </c>
      <c r="U85">
        <f t="shared" si="2"/>
        <v>11699</v>
      </c>
      <c r="V85">
        <v>11476</v>
      </c>
      <c r="W85" t="e">
        <f t="shared" si="3"/>
        <v>#N/A</v>
      </c>
    </row>
    <row r="86" spans="2:23" hidden="1" x14ac:dyDescent="0.3">
      <c r="B86" s="224"/>
      <c r="C86" s="224"/>
      <c r="T86">
        <v>11709</v>
      </c>
      <c r="U86">
        <f t="shared" si="2"/>
        <v>11709</v>
      </c>
      <c r="V86">
        <v>11477</v>
      </c>
      <c r="W86" t="e">
        <f t="shared" si="3"/>
        <v>#N/A</v>
      </c>
    </row>
    <row r="87" spans="2:23" hidden="1" x14ac:dyDescent="0.3">
      <c r="B87" s="224">
        <v>10112</v>
      </c>
      <c r="C87" s="224"/>
      <c r="T87">
        <v>11712</v>
      </c>
      <c r="U87">
        <f t="shared" si="2"/>
        <v>11712</v>
      </c>
      <c r="V87">
        <v>11478</v>
      </c>
      <c r="W87" t="e">
        <f t="shared" si="3"/>
        <v>#N/A</v>
      </c>
    </row>
    <row r="88" spans="2:23" hidden="1" x14ac:dyDescent="0.3">
      <c r="B88" s="224">
        <v>10367</v>
      </c>
      <c r="C88" s="224"/>
      <c r="T88">
        <v>11722</v>
      </c>
      <c r="U88">
        <f t="shared" si="2"/>
        <v>11722</v>
      </c>
      <c r="V88">
        <v>11479</v>
      </c>
      <c r="W88">
        <f t="shared" si="3"/>
        <v>11479</v>
      </c>
    </row>
    <row r="89" spans="2:23" hidden="1" x14ac:dyDescent="0.3">
      <c r="B89" s="224">
        <v>11580</v>
      </c>
      <c r="C89" s="224"/>
      <c r="T89">
        <v>11725</v>
      </c>
      <c r="U89">
        <f t="shared" si="2"/>
        <v>11725</v>
      </c>
      <c r="V89">
        <v>11480</v>
      </c>
      <c r="W89">
        <f t="shared" si="3"/>
        <v>11480</v>
      </c>
    </row>
    <row r="90" spans="2:23" hidden="1" x14ac:dyDescent="0.3">
      <c r="B90" s="224"/>
      <c r="C90" s="224"/>
      <c r="T90">
        <v>11742</v>
      </c>
      <c r="U90">
        <f t="shared" si="2"/>
        <v>11742</v>
      </c>
      <c r="V90">
        <v>11481</v>
      </c>
      <c r="W90" t="e">
        <f t="shared" si="3"/>
        <v>#N/A</v>
      </c>
    </row>
    <row r="91" spans="2:23" hidden="1" x14ac:dyDescent="0.3">
      <c r="B91" s="224"/>
      <c r="C91" s="224"/>
      <c r="T91">
        <v>11744</v>
      </c>
      <c r="U91">
        <f t="shared" si="2"/>
        <v>11744</v>
      </c>
      <c r="V91">
        <v>11482</v>
      </c>
      <c r="W91">
        <f t="shared" si="3"/>
        <v>11482</v>
      </c>
    </row>
    <row r="92" spans="2:23" hidden="1" x14ac:dyDescent="0.3">
      <c r="B92" s="224"/>
      <c r="C92" s="224"/>
      <c r="T92">
        <v>11747</v>
      </c>
      <c r="U92">
        <f t="shared" si="2"/>
        <v>11747</v>
      </c>
      <c r="V92">
        <v>11483</v>
      </c>
      <c r="W92" t="e">
        <f t="shared" si="3"/>
        <v>#N/A</v>
      </c>
    </row>
    <row r="93" spans="2:23" hidden="1" x14ac:dyDescent="0.3">
      <c r="B93" s="224"/>
      <c r="C93" s="224"/>
      <c r="T93">
        <v>11754</v>
      </c>
      <c r="U93">
        <f t="shared" si="2"/>
        <v>11754</v>
      </c>
      <c r="V93">
        <v>11484</v>
      </c>
      <c r="W93" t="e">
        <f t="shared" si="3"/>
        <v>#N/A</v>
      </c>
    </row>
    <row r="94" spans="2:23" hidden="1" x14ac:dyDescent="0.3">
      <c r="B94" s="224"/>
      <c r="C94" s="224"/>
      <c r="T94">
        <v>11764</v>
      </c>
      <c r="U94">
        <f t="shared" si="2"/>
        <v>11764</v>
      </c>
      <c r="V94">
        <v>11485</v>
      </c>
      <c r="W94">
        <f t="shared" si="3"/>
        <v>11485</v>
      </c>
    </row>
    <row r="95" spans="2:23" hidden="1" x14ac:dyDescent="0.3">
      <c r="B95" s="224"/>
      <c r="C95" s="224"/>
      <c r="T95">
        <v>11767</v>
      </c>
      <c r="U95">
        <f t="shared" si="2"/>
        <v>11767</v>
      </c>
      <c r="V95">
        <v>11486</v>
      </c>
      <c r="W95" t="e">
        <f t="shared" si="3"/>
        <v>#N/A</v>
      </c>
    </row>
    <row r="96" spans="2:23" hidden="1" x14ac:dyDescent="0.3">
      <c r="B96" s="224">
        <v>11127</v>
      </c>
      <c r="C96" s="224"/>
      <c r="T96">
        <v>11774</v>
      </c>
      <c r="U96">
        <f t="shared" si="2"/>
        <v>11774</v>
      </c>
      <c r="V96">
        <v>11487</v>
      </c>
      <c r="W96" t="e">
        <f t="shared" si="3"/>
        <v>#N/A</v>
      </c>
    </row>
    <row r="97" spans="2:23" hidden="1" x14ac:dyDescent="0.3">
      <c r="B97" s="224">
        <v>11112</v>
      </c>
      <c r="C97" s="224"/>
      <c r="T97">
        <v>11777</v>
      </c>
      <c r="U97">
        <f t="shared" si="2"/>
        <v>11777</v>
      </c>
      <c r="V97">
        <v>11488</v>
      </c>
      <c r="W97" t="e">
        <f t="shared" si="3"/>
        <v>#N/A</v>
      </c>
    </row>
    <row r="98" spans="2:23" x14ac:dyDescent="0.3">
      <c r="B98" s="224" t="s">
        <v>518</v>
      </c>
      <c r="C98" s="224"/>
      <c r="T98" s="226">
        <v>11780</v>
      </c>
      <c r="U98" s="226" t="e">
        <f t="shared" si="2"/>
        <v>#N/A</v>
      </c>
      <c r="V98">
        <v>11489</v>
      </c>
      <c r="W98" t="e">
        <f t="shared" si="3"/>
        <v>#N/A</v>
      </c>
    </row>
    <row r="99" spans="2:23" x14ac:dyDescent="0.3">
      <c r="B99" s="224">
        <v>11124</v>
      </c>
      <c r="C99" s="224"/>
      <c r="T99" s="226">
        <v>11789</v>
      </c>
      <c r="U99" s="226" t="e">
        <f t="shared" si="2"/>
        <v>#N/A</v>
      </c>
      <c r="V99">
        <v>11490</v>
      </c>
      <c r="W99" t="e">
        <f t="shared" si="3"/>
        <v>#N/A</v>
      </c>
    </row>
    <row r="100" spans="2:23" x14ac:dyDescent="0.3">
      <c r="B100" s="224" t="s">
        <v>519</v>
      </c>
      <c r="C100" s="224"/>
      <c r="T100" s="226">
        <v>11791</v>
      </c>
      <c r="U100" s="226" t="e">
        <f t="shared" si="2"/>
        <v>#N/A</v>
      </c>
      <c r="V100">
        <v>11491</v>
      </c>
      <c r="W100" t="e">
        <f t="shared" si="3"/>
        <v>#N/A</v>
      </c>
    </row>
    <row r="101" spans="2:23" hidden="1" x14ac:dyDescent="0.3">
      <c r="B101" s="224">
        <v>11128</v>
      </c>
      <c r="C101" s="224"/>
      <c r="T101">
        <v>11800</v>
      </c>
      <c r="U101">
        <f t="shared" si="2"/>
        <v>11800</v>
      </c>
      <c r="V101">
        <v>11492</v>
      </c>
      <c r="W101" t="e">
        <f t="shared" si="3"/>
        <v>#N/A</v>
      </c>
    </row>
    <row r="102" spans="2:23" hidden="1" x14ac:dyDescent="0.3">
      <c r="B102" s="224">
        <v>11100</v>
      </c>
      <c r="C102" s="224"/>
      <c r="T102">
        <v>11803</v>
      </c>
      <c r="U102">
        <f t="shared" si="2"/>
        <v>11803</v>
      </c>
      <c r="V102">
        <v>11493</v>
      </c>
      <c r="W102" t="e">
        <f t="shared" si="3"/>
        <v>#N/A</v>
      </c>
    </row>
    <row r="103" spans="2:23" hidden="1" x14ac:dyDescent="0.3">
      <c r="B103" s="224">
        <v>11151</v>
      </c>
      <c r="C103" s="224"/>
      <c r="T103">
        <v>11806</v>
      </c>
      <c r="U103">
        <f t="shared" si="2"/>
        <v>11806</v>
      </c>
      <c r="V103">
        <v>11494</v>
      </c>
      <c r="W103" t="e">
        <f t="shared" si="3"/>
        <v>#N/A</v>
      </c>
    </row>
    <row r="104" spans="2:23" hidden="1" x14ac:dyDescent="0.3">
      <c r="B104" s="224">
        <v>11136</v>
      </c>
      <c r="C104" s="224"/>
      <c r="T104">
        <v>11809</v>
      </c>
      <c r="U104">
        <f t="shared" si="2"/>
        <v>11809</v>
      </c>
      <c r="V104">
        <v>11495</v>
      </c>
      <c r="W104">
        <f t="shared" si="3"/>
        <v>11495</v>
      </c>
    </row>
    <row r="105" spans="2:23" hidden="1" x14ac:dyDescent="0.3">
      <c r="B105" s="224" t="s">
        <v>520</v>
      </c>
      <c r="C105" s="224"/>
      <c r="T105">
        <v>11812</v>
      </c>
      <c r="U105">
        <f t="shared" si="2"/>
        <v>11812</v>
      </c>
      <c r="V105">
        <v>11496</v>
      </c>
      <c r="W105">
        <f t="shared" si="3"/>
        <v>11496</v>
      </c>
    </row>
    <row r="106" spans="2:23" hidden="1" x14ac:dyDescent="0.3">
      <c r="B106" s="224">
        <v>11148</v>
      </c>
      <c r="C106" s="224"/>
      <c r="T106">
        <v>11815</v>
      </c>
      <c r="U106">
        <f t="shared" si="2"/>
        <v>11815</v>
      </c>
      <c r="V106">
        <v>11497</v>
      </c>
      <c r="W106" t="e">
        <f t="shared" si="3"/>
        <v>#N/A</v>
      </c>
    </row>
    <row r="107" spans="2:23" hidden="1" x14ac:dyDescent="0.3">
      <c r="B107" s="224" t="s">
        <v>521</v>
      </c>
      <c r="C107" s="224"/>
      <c r="T107">
        <v>11818</v>
      </c>
      <c r="U107">
        <f t="shared" si="2"/>
        <v>11818</v>
      </c>
      <c r="V107">
        <v>11498</v>
      </c>
      <c r="W107">
        <f t="shared" si="3"/>
        <v>11498</v>
      </c>
    </row>
    <row r="108" spans="2:23" x14ac:dyDescent="0.3">
      <c r="B108" s="224">
        <v>11152</v>
      </c>
      <c r="C108" s="224"/>
      <c r="T108" s="226">
        <v>12140</v>
      </c>
      <c r="U108" s="226" t="e">
        <f t="shared" si="2"/>
        <v>#N/A</v>
      </c>
      <c r="V108">
        <v>11501</v>
      </c>
      <c r="W108">
        <f t="shared" si="3"/>
        <v>11501</v>
      </c>
    </row>
    <row r="109" spans="2:23" x14ac:dyDescent="0.3">
      <c r="B109" s="224"/>
      <c r="C109" s="224"/>
      <c r="T109" s="226">
        <v>12141</v>
      </c>
      <c r="U109" s="226" t="e">
        <f t="shared" si="2"/>
        <v>#N/A</v>
      </c>
      <c r="V109">
        <v>11502</v>
      </c>
      <c r="W109">
        <f t="shared" si="3"/>
        <v>11502</v>
      </c>
    </row>
    <row r="110" spans="2:23" x14ac:dyDescent="0.3">
      <c r="B110" s="224"/>
      <c r="C110" s="224"/>
      <c r="T110" s="226">
        <v>12149</v>
      </c>
      <c r="U110" s="226" t="e">
        <f t="shared" si="2"/>
        <v>#N/A</v>
      </c>
      <c r="V110">
        <v>11504</v>
      </c>
      <c r="W110">
        <f t="shared" si="3"/>
        <v>11504</v>
      </c>
    </row>
    <row r="111" spans="2:23" x14ac:dyDescent="0.3">
      <c r="B111" s="224"/>
      <c r="C111" s="224"/>
      <c r="T111" s="226">
        <v>13225</v>
      </c>
      <c r="U111" s="226" t="e">
        <f t="shared" si="2"/>
        <v>#N/A</v>
      </c>
      <c r="V111">
        <v>11510</v>
      </c>
      <c r="W111">
        <f t="shared" si="3"/>
        <v>11510</v>
      </c>
    </row>
    <row r="112" spans="2:23" x14ac:dyDescent="0.3">
      <c r="B112" s="224">
        <v>11103</v>
      </c>
      <c r="C112" s="224"/>
      <c r="T112" s="226">
        <v>13226</v>
      </c>
      <c r="U112" s="226" t="e">
        <f t="shared" si="2"/>
        <v>#N/A</v>
      </c>
      <c r="V112">
        <v>11511</v>
      </c>
      <c r="W112" t="e">
        <f t="shared" si="3"/>
        <v>#N/A</v>
      </c>
    </row>
    <row r="113" spans="2:23" x14ac:dyDescent="0.3">
      <c r="B113" s="224">
        <v>11118</v>
      </c>
      <c r="C113" s="224"/>
      <c r="T113" s="226">
        <v>13227</v>
      </c>
      <c r="U113" s="226" t="e">
        <f t="shared" si="2"/>
        <v>#N/A</v>
      </c>
      <c r="V113">
        <v>11512</v>
      </c>
      <c r="W113" t="e">
        <f t="shared" si="3"/>
        <v>#N/A</v>
      </c>
    </row>
    <row r="114" spans="2:23" x14ac:dyDescent="0.3">
      <c r="B114" s="224">
        <v>11142</v>
      </c>
      <c r="C114" s="224"/>
      <c r="T114" s="226">
        <v>13228</v>
      </c>
      <c r="U114" s="226" t="e">
        <f t="shared" si="2"/>
        <v>#N/A</v>
      </c>
      <c r="V114">
        <v>11513</v>
      </c>
      <c r="W114">
        <f t="shared" si="3"/>
        <v>11513</v>
      </c>
    </row>
    <row r="115" spans="2:23" x14ac:dyDescent="0.3">
      <c r="B115" s="224" t="s">
        <v>522</v>
      </c>
      <c r="C115" s="224"/>
      <c r="T115" s="226">
        <v>13229</v>
      </c>
      <c r="U115" s="226" t="e">
        <f t="shared" si="2"/>
        <v>#N/A</v>
      </c>
      <c r="V115">
        <v>11514</v>
      </c>
      <c r="W115" t="e">
        <f t="shared" si="3"/>
        <v>#N/A</v>
      </c>
    </row>
    <row r="116" spans="2:23" x14ac:dyDescent="0.3">
      <c r="B116" s="224" t="s">
        <v>523</v>
      </c>
      <c r="C116" s="224"/>
      <c r="T116" s="226">
        <v>13230</v>
      </c>
      <c r="U116" s="226" t="e">
        <f t="shared" si="2"/>
        <v>#N/A</v>
      </c>
      <c r="V116">
        <v>11515</v>
      </c>
      <c r="W116" t="e">
        <f t="shared" si="3"/>
        <v>#N/A</v>
      </c>
    </row>
    <row r="117" spans="2:23" x14ac:dyDescent="0.3">
      <c r="B117" s="224">
        <v>11226</v>
      </c>
      <c r="C117" s="224"/>
      <c r="T117" s="226">
        <v>13231</v>
      </c>
      <c r="U117" s="226" t="e">
        <f t="shared" si="2"/>
        <v>#N/A</v>
      </c>
      <c r="V117">
        <v>11516</v>
      </c>
      <c r="W117">
        <f t="shared" si="3"/>
        <v>11516</v>
      </c>
    </row>
    <row r="118" spans="2:23" x14ac:dyDescent="0.3">
      <c r="B118" s="224" t="s">
        <v>524</v>
      </c>
      <c r="C118" s="224"/>
      <c r="T118" s="226">
        <v>13232</v>
      </c>
      <c r="U118" s="226" t="e">
        <f t="shared" si="2"/>
        <v>#N/A</v>
      </c>
      <c r="V118">
        <v>11517</v>
      </c>
      <c r="W118" t="e">
        <f t="shared" si="3"/>
        <v>#N/A</v>
      </c>
    </row>
    <row r="119" spans="2:23" x14ac:dyDescent="0.3">
      <c r="B119" s="224">
        <v>11230</v>
      </c>
      <c r="C119" s="224"/>
      <c r="T119" s="226">
        <v>13233</v>
      </c>
      <c r="U119" s="226" t="e">
        <f t="shared" si="2"/>
        <v>#N/A</v>
      </c>
      <c r="V119">
        <v>11518</v>
      </c>
      <c r="W119" t="e">
        <f t="shared" si="3"/>
        <v>#N/A</v>
      </c>
    </row>
    <row r="120" spans="2:23" x14ac:dyDescent="0.3">
      <c r="B120" s="224"/>
      <c r="C120" s="224" t="s">
        <v>525</v>
      </c>
      <c r="T120" s="226">
        <v>13234</v>
      </c>
      <c r="U120" s="226" t="e">
        <f t="shared" si="2"/>
        <v>#N/A</v>
      </c>
      <c r="V120">
        <v>11519</v>
      </c>
      <c r="W120">
        <f t="shared" si="3"/>
        <v>11519</v>
      </c>
    </row>
    <row r="121" spans="2:23" x14ac:dyDescent="0.3">
      <c r="B121" s="224"/>
      <c r="C121" s="224"/>
      <c r="T121" s="226">
        <v>13500</v>
      </c>
      <c r="U121" s="226" t="e">
        <f t="shared" si="2"/>
        <v>#N/A</v>
      </c>
      <c r="V121">
        <v>11520</v>
      </c>
      <c r="W121" t="e">
        <f t="shared" si="3"/>
        <v>#N/A</v>
      </c>
    </row>
    <row r="122" spans="2:23" hidden="1" x14ac:dyDescent="0.3">
      <c r="B122" s="224"/>
      <c r="C122" s="224"/>
      <c r="V122">
        <v>11521</v>
      </c>
      <c r="W122" t="e">
        <f t="shared" si="3"/>
        <v>#N/A</v>
      </c>
    </row>
    <row r="123" spans="2:23" hidden="1" x14ac:dyDescent="0.3">
      <c r="B123" s="224">
        <v>11182</v>
      </c>
      <c r="C123" s="224"/>
      <c r="V123">
        <v>11522</v>
      </c>
      <c r="W123">
        <f t="shared" si="3"/>
        <v>11522</v>
      </c>
    </row>
    <row r="124" spans="2:23" hidden="1" x14ac:dyDescent="0.3">
      <c r="B124" s="224">
        <v>11179</v>
      </c>
      <c r="C124" s="224"/>
      <c r="V124">
        <v>11523</v>
      </c>
      <c r="W124" t="e">
        <f t="shared" si="3"/>
        <v>#N/A</v>
      </c>
    </row>
    <row r="125" spans="2:23" hidden="1" x14ac:dyDescent="0.3">
      <c r="B125" s="224">
        <v>11176</v>
      </c>
      <c r="C125" s="224"/>
      <c r="V125">
        <v>11524</v>
      </c>
      <c r="W125" t="e">
        <f t="shared" si="3"/>
        <v>#N/A</v>
      </c>
    </row>
    <row r="126" spans="2:23" hidden="1" x14ac:dyDescent="0.3">
      <c r="B126" s="224">
        <v>11185</v>
      </c>
      <c r="C126" s="224"/>
      <c r="V126">
        <v>11525</v>
      </c>
      <c r="W126" t="e">
        <f t="shared" si="3"/>
        <v>#N/A</v>
      </c>
    </row>
    <row r="127" spans="2:23" hidden="1" x14ac:dyDescent="0.3">
      <c r="B127" s="224"/>
      <c r="C127" s="224" t="s">
        <v>526</v>
      </c>
      <c r="E127" t="s">
        <v>525</v>
      </c>
      <c r="V127">
        <v>11526</v>
      </c>
      <c r="W127" t="e">
        <f t="shared" si="3"/>
        <v>#N/A</v>
      </c>
    </row>
    <row r="128" spans="2:23" hidden="1" x14ac:dyDescent="0.3">
      <c r="B128" s="224"/>
      <c r="C128" s="224"/>
      <c r="V128">
        <v>11527</v>
      </c>
      <c r="W128" t="e">
        <f t="shared" si="3"/>
        <v>#N/A</v>
      </c>
    </row>
    <row r="129" spans="2:23" hidden="1" x14ac:dyDescent="0.3">
      <c r="B129" s="224"/>
      <c r="C129" s="224"/>
      <c r="V129">
        <v>11528</v>
      </c>
      <c r="W129" t="e">
        <f t="shared" si="3"/>
        <v>#N/A</v>
      </c>
    </row>
    <row r="130" spans="2:23" hidden="1" x14ac:dyDescent="0.3">
      <c r="B130" s="224">
        <v>11195</v>
      </c>
      <c r="C130" s="224"/>
      <c r="V130">
        <v>11529</v>
      </c>
      <c r="W130" t="e">
        <f t="shared" si="3"/>
        <v>#N/A</v>
      </c>
    </row>
    <row r="131" spans="2:23" hidden="1" x14ac:dyDescent="0.3">
      <c r="B131" s="224" t="s">
        <v>527</v>
      </c>
      <c r="C131" s="224"/>
      <c r="V131">
        <v>11530</v>
      </c>
      <c r="W131" t="e">
        <f t="shared" ref="W131:W194" si="4">_xlfn.XLOOKUP(V131,T:T,T:T)</f>
        <v>#N/A</v>
      </c>
    </row>
    <row r="132" spans="2:23" hidden="1" x14ac:dyDescent="0.3">
      <c r="B132" s="224" t="s">
        <v>528</v>
      </c>
      <c r="C132" s="224"/>
      <c r="V132">
        <v>11531</v>
      </c>
      <c r="W132" t="e">
        <f t="shared" si="4"/>
        <v>#N/A</v>
      </c>
    </row>
    <row r="133" spans="2:23" hidden="1" x14ac:dyDescent="0.3">
      <c r="B133" s="224"/>
      <c r="C133" s="224" t="s">
        <v>529</v>
      </c>
      <c r="V133">
        <v>11532</v>
      </c>
      <c r="W133" t="e">
        <f t="shared" si="4"/>
        <v>#N/A</v>
      </c>
    </row>
    <row r="134" spans="2:23" hidden="1" x14ac:dyDescent="0.3">
      <c r="B134" s="224"/>
      <c r="C134" s="224"/>
      <c r="E134" t="s">
        <v>526</v>
      </c>
      <c r="V134">
        <v>11533</v>
      </c>
      <c r="W134" t="e">
        <f t="shared" si="4"/>
        <v>#N/A</v>
      </c>
    </row>
    <row r="135" spans="2:23" hidden="1" x14ac:dyDescent="0.3">
      <c r="B135" s="224"/>
      <c r="C135" s="224"/>
      <c r="V135">
        <v>11534</v>
      </c>
      <c r="W135" t="e">
        <f t="shared" si="4"/>
        <v>#N/A</v>
      </c>
    </row>
    <row r="136" spans="2:23" hidden="1" x14ac:dyDescent="0.3">
      <c r="B136" s="224">
        <v>11236</v>
      </c>
      <c r="C136" s="224"/>
      <c r="V136">
        <v>11535</v>
      </c>
      <c r="W136" t="e">
        <f t="shared" si="4"/>
        <v>#N/A</v>
      </c>
    </row>
    <row r="137" spans="2:23" hidden="1" x14ac:dyDescent="0.3">
      <c r="B137" s="224"/>
      <c r="C137" s="224"/>
      <c r="V137">
        <v>11536</v>
      </c>
      <c r="W137" t="e">
        <f t="shared" si="4"/>
        <v>#N/A</v>
      </c>
    </row>
    <row r="138" spans="2:23" hidden="1" x14ac:dyDescent="0.3">
      <c r="B138" s="224"/>
      <c r="C138" s="224"/>
      <c r="V138">
        <v>11537</v>
      </c>
      <c r="W138" t="e">
        <f t="shared" si="4"/>
        <v>#N/A</v>
      </c>
    </row>
    <row r="139" spans="2:23" hidden="1" x14ac:dyDescent="0.3">
      <c r="B139" s="224"/>
      <c r="C139" s="224"/>
      <c r="V139">
        <v>11538</v>
      </c>
      <c r="W139" t="e">
        <f t="shared" si="4"/>
        <v>#N/A</v>
      </c>
    </row>
    <row r="140" spans="2:23" hidden="1" x14ac:dyDescent="0.3">
      <c r="B140" s="224">
        <v>13216</v>
      </c>
      <c r="C140" s="224"/>
      <c r="E140" t="s">
        <v>529</v>
      </c>
      <c r="V140">
        <v>11539</v>
      </c>
      <c r="W140" t="e">
        <f t="shared" si="4"/>
        <v>#N/A</v>
      </c>
    </row>
    <row r="141" spans="2:23" hidden="1" x14ac:dyDescent="0.3">
      <c r="B141" s="224">
        <v>13217</v>
      </c>
      <c r="C141" s="224"/>
      <c r="V141">
        <v>11540</v>
      </c>
      <c r="W141" t="e">
        <f t="shared" si="4"/>
        <v>#N/A</v>
      </c>
    </row>
    <row r="142" spans="2:23" hidden="1" x14ac:dyDescent="0.3">
      <c r="B142" s="224">
        <v>13218</v>
      </c>
      <c r="C142" s="224"/>
      <c r="V142">
        <v>11541</v>
      </c>
      <c r="W142" t="e">
        <f t="shared" si="4"/>
        <v>#N/A</v>
      </c>
    </row>
    <row r="143" spans="2:23" hidden="1" x14ac:dyDescent="0.3">
      <c r="B143" s="224">
        <v>13219</v>
      </c>
      <c r="C143" s="224"/>
      <c r="V143">
        <v>11542</v>
      </c>
      <c r="W143" t="e">
        <f t="shared" si="4"/>
        <v>#N/A</v>
      </c>
    </row>
    <row r="144" spans="2:23" hidden="1" x14ac:dyDescent="0.3">
      <c r="B144" s="224">
        <v>13320</v>
      </c>
      <c r="C144" s="224"/>
      <c r="V144">
        <v>11543</v>
      </c>
      <c r="W144" t="e">
        <f t="shared" si="4"/>
        <v>#N/A</v>
      </c>
    </row>
    <row r="145" spans="2:23" hidden="1" x14ac:dyDescent="0.3">
      <c r="B145" s="224">
        <v>13221</v>
      </c>
      <c r="C145" s="224"/>
      <c r="V145">
        <v>11544</v>
      </c>
      <c r="W145">
        <f t="shared" si="4"/>
        <v>11544</v>
      </c>
    </row>
    <row r="146" spans="2:23" hidden="1" x14ac:dyDescent="0.3">
      <c r="B146" s="224"/>
      <c r="C146" s="224"/>
      <c r="V146">
        <v>11545</v>
      </c>
      <c r="W146" t="e">
        <f t="shared" si="4"/>
        <v>#N/A</v>
      </c>
    </row>
    <row r="147" spans="2:23" hidden="1" x14ac:dyDescent="0.3">
      <c r="B147" s="224"/>
      <c r="C147" s="224"/>
      <c r="V147">
        <v>11546</v>
      </c>
      <c r="W147" t="e">
        <f t="shared" si="4"/>
        <v>#N/A</v>
      </c>
    </row>
    <row r="148" spans="2:23" hidden="1" x14ac:dyDescent="0.3">
      <c r="B148" s="224"/>
      <c r="C148" s="224" t="s">
        <v>530</v>
      </c>
      <c r="V148">
        <v>11547</v>
      </c>
      <c r="W148">
        <f t="shared" si="4"/>
        <v>11547</v>
      </c>
    </row>
    <row r="149" spans="2:23" hidden="1" x14ac:dyDescent="0.3">
      <c r="B149" s="224"/>
      <c r="C149" s="224"/>
      <c r="V149">
        <v>11548</v>
      </c>
      <c r="W149" t="e">
        <f t="shared" si="4"/>
        <v>#N/A</v>
      </c>
    </row>
    <row r="150" spans="2:23" hidden="1" x14ac:dyDescent="0.3">
      <c r="B150" s="224"/>
      <c r="C150" s="224"/>
      <c r="V150">
        <v>11549</v>
      </c>
      <c r="W150" t="e">
        <f t="shared" si="4"/>
        <v>#N/A</v>
      </c>
    </row>
    <row r="151" spans="2:23" hidden="1" x14ac:dyDescent="0.3">
      <c r="B151" s="224"/>
      <c r="C151" s="224"/>
      <c r="V151">
        <v>11550</v>
      </c>
      <c r="W151">
        <f t="shared" si="4"/>
        <v>11550</v>
      </c>
    </row>
    <row r="152" spans="2:23" hidden="1" x14ac:dyDescent="0.3">
      <c r="B152" s="224">
        <v>11315</v>
      </c>
      <c r="C152" s="224"/>
      <c r="V152">
        <v>11551</v>
      </c>
      <c r="W152" t="e">
        <f t="shared" si="4"/>
        <v>#N/A</v>
      </c>
    </row>
    <row r="153" spans="2:23" hidden="1" x14ac:dyDescent="0.3">
      <c r="B153" s="224">
        <v>11318</v>
      </c>
      <c r="C153" s="224"/>
      <c r="V153">
        <v>11552</v>
      </c>
      <c r="W153" t="e">
        <f t="shared" si="4"/>
        <v>#N/A</v>
      </c>
    </row>
    <row r="154" spans="2:23" hidden="1" x14ac:dyDescent="0.3">
      <c r="B154" s="224">
        <v>10432</v>
      </c>
      <c r="C154" s="224"/>
      <c r="V154">
        <v>11553</v>
      </c>
      <c r="W154">
        <f t="shared" si="4"/>
        <v>11553</v>
      </c>
    </row>
    <row r="155" spans="2:23" hidden="1" x14ac:dyDescent="0.3">
      <c r="B155" s="224" t="s">
        <v>531</v>
      </c>
      <c r="C155" s="224"/>
      <c r="E155" t="s">
        <v>530</v>
      </c>
      <c r="V155">
        <v>11554</v>
      </c>
      <c r="W155" t="e">
        <f t="shared" si="4"/>
        <v>#N/A</v>
      </c>
    </row>
    <row r="156" spans="2:23" hidden="1" x14ac:dyDescent="0.3">
      <c r="B156" s="224" t="s">
        <v>532</v>
      </c>
      <c r="C156" s="224"/>
      <c r="V156">
        <v>11555</v>
      </c>
      <c r="W156" t="e">
        <f t="shared" si="4"/>
        <v>#N/A</v>
      </c>
    </row>
    <row r="157" spans="2:23" hidden="1" x14ac:dyDescent="0.3">
      <c r="B157" s="224" t="s">
        <v>533</v>
      </c>
      <c r="C157" s="224"/>
      <c r="V157">
        <v>11556</v>
      </c>
      <c r="W157">
        <f t="shared" si="4"/>
        <v>11556</v>
      </c>
    </row>
    <row r="158" spans="2:23" hidden="1" x14ac:dyDescent="0.3">
      <c r="B158" s="224">
        <v>11741</v>
      </c>
      <c r="C158" s="224"/>
      <c r="V158">
        <v>11557</v>
      </c>
      <c r="W158" t="e">
        <f t="shared" si="4"/>
        <v>#N/A</v>
      </c>
    </row>
    <row r="159" spans="2:23" hidden="1" x14ac:dyDescent="0.3">
      <c r="B159" s="224"/>
      <c r="C159" s="224" t="s">
        <v>534</v>
      </c>
      <c r="V159">
        <v>11558</v>
      </c>
      <c r="W159" t="e">
        <f t="shared" si="4"/>
        <v>#N/A</v>
      </c>
    </row>
    <row r="160" spans="2:23" hidden="1" x14ac:dyDescent="0.3">
      <c r="B160" s="224"/>
      <c r="C160" s="224"/>
      <c r="V160">
        <v>11559</v>
      </c>
      <c r="W160">
        <f t="shared" si="4"/>
        <v>11559</v>
      </c>
    </row>
    <row r="161" spans="2:23" hidden="1" x14ac:dyDescent="0.3">
      <c r="B161" s="224"/>
      <c r="C161" s="224"/>
      <c r="V161">
        <v>11560</v>
      </c>
      <c r="W161">
        <f t="shared" si="4"/>
        <v>11560</v>
      </c>
    </row>
    <row r="162" spans="2:23" hidden="1" x14ac:dyDescent="0.3">
      <c r="B162" s="224" t="s">
        <v>535</v>
      </c>
      <c r="C162" s="224"/>
      <c r="V162">
        <v>11561</v>
      </c>
      <c r="W162" t="e">
        <f t="shared" si="4"/>
        <v>#N/A</v>
      </c>
    </row>
    <row r="163" spans="2:23" hidden="1" x14ac:dyDescent="0.3">
      <c r="B163" s="224">
        <v>11305</v>
      </c>
      <c r="C163" s="224"/>
      <c r="V163">
        <v>11562</v>
      </c>
      <c r="W163">
        <f t="shared" si="4"/>
        <v>11562</v>
      </c>
    </row>
    <row r="164" spans="2:23" hidden="1" x14ac:dyDescent="0.3">
      <c r="B164" s="224" t="s">
        <v>536</v>
      </c>
      <c r="C164" s="224"/>
      <c r="V164">
        <v>11563</v>
      </c>
      <c r="W164" t="e">
        <f t="shared" si="4"/>
        <v>#N/A</v>
      </c>
    </row>
    <row r="165" spans="2:23" hidden="1" x14ac:dyDescent="0.3">
      <c r="B165" s="224"/>
      <c r="C165" s="224" t="s">
        <v>534</v>
      </c>
      <c r="V165">
        <v>11564</v>
      </c>
      <c r="W165" t="e">
        <f t="shared" si="4"/>
        <v>#N/A</v>
      </c>
    </row>
    <row r="166" spans="2:23" hidden="1" x14ac:dyDescent="0.3">
      <c r="B166" s="224"/>
      <c r="C166" s="224"/>
      <c r="E166" t="s">
        <v>534</v>
      </c>
      <c r="V166">
        <v>11565</v>
      </c>
      <c r="W166">
        <f t="shared" si="4"/>
        <v>11565</v>
      </c>
    </row>
    <row r="167" spans="2:23" hidden="1" x14ac:dyDescent="0.3">
      <c r="B167" s="224"/>
      <c r="C167" s="224"/>
      <c r="V167">
        <v>11566</v>
      </c>
      <c r="W167" t="e">
        <f t="shared" si="4"/>
        <v>#N/A</v>
      </c>
    </row>
    <row r="168" spans="2:23" hidden="1" x14ac:dyDescent="0.3">
      <c r="B168" s="224">
        <v>11249</v>
      </c>
      <c r="C168" s="224"/>
      <c r="V168">
        <v>11567</v>
      </c>
      <c r="W168" t="e">
        <f t="shared" si="4"/>
        <v>#N/A</v>
      </c>
    </row>
    <row r="169" spans="2:23" hidden="1" x14ac:dyDescent="0.3">
      <c r="B169" s="224">
        <v>11252</v>
      </c>
      <c r="C169" s="224"/>
      <c r="V169">
        <v>11568</v>
      </c>
      <c r="W169">
        <f t="shared" si="4"/>
        <v>11568</v>
      </c>
    </row>
    <row r="170" spans="2:23" hidden="1" x14ac:dyDescent="0.3">
      <c r="B170" s="224">
        <v>11256</v>
      </c>
      <c r="C170" s="224"/>
      <c r="V170">
        <v>11569</v>
      </c>
      <c r="W170" t="e">
        <f t="shared" si="4"/>
        <v>#N/A</v>
      </c>
    </row>
    <row r="171" spans="2:23" hidden="1" x14ac:dyDescent="0.3">
      <c r="B171" s="224">
        <v>11255</v>
      </c>
      <c r="C171" s="224"/>
      <c r="V171">
        <v>11570</v>
      </c>
      <c r="W171" t="e">
        <f t="shared" si="4"/>
        <v>#N/A</v>
      </c>
    </row>
    <row r="172" spans="2:23" hidden="1" x14ac:dyDescent="0.3">
      <c r="B172" s="224">
        <v>11246</v>
      </c>
      <c r="C172" s="224"/>
      <c r="E172" t="s">
        <v>534</v>
      </c>
      <c r="V172">
        <v>11571</v>
      </c>
      <c r="W172">
        <f t="shared" si="4"/>
        <v>11571</v>
      </c>
    </row>
    <row r="173" spans="2:23" hidden="1" x14ac:dyDescent="0.3">
      <c r="B173" s="224" t="s">
        <v>537</v>
      </c>
      <c r="C173" s="224"/>
      <c r="V173">
        <v>11572</v>
      </c>
      <c r="W173" t="e">
        <f t="shared" si="4"/>
        <v>#N/A</v>
      </c>
    </row>
    <row r="174" spans="2:23" hidden="1" x14ac:dyDescent="0.3">
      <c r="B174" s="224"/>
      <c r="C174" s="224" t="s">
        <v>538</v>
      </c>
      <c r="V174">
        <v>11573</v>
      </c>
      <c r="W174" t="e">
        <f t="shared" si="4"/>
        <v>#N/A</v>
      </c>
    </row>
    <row r="175" spans="2:23" hidden="1" x14ac:dyDescent="0.3">
      <c r="B175" s="224"/>
      <c r="C175" s="224"/>
      <c r="V175">
        <v>11574</v>
      </c>
      <c r="W175">
        <f t="shared" si="4"/>
        <v>11574</v>
      </c>
    </row>
    <row r="176" spans="2:23" hidden="1" x14ac:dyDescent="0.3">
      <c r="B176" s="224"/>
      <c r="C176" s="224"/>
      <c r="V176">
        <v>11575</v>
      </c>
      <c r="W176" t="e">
        <f t="shared" si="4"/>
        <v>#N/A</v>
      </c>
    </row>
    <row r="177" spans="2:23" hidden="1" x14ac:dyDescent="0.3">
      <c r="B177" s="224">
        <v>11292</v>
      </c>
      <c r="C177" s="224"/>
      <c r="V177">
        <v>11576</v>
      </c>
      <c r="W177" t="e">
        <f t="shared" si="4"/>
        <v>#N/A</v>
      </c>
    </row>
    <row r="178" spans="2:23" hidden="1" x14ac:dyDescent="0.3">
      <c r="B178" s="224">
        <v>11347</v>
      </c>
      <c r="C178" s="224"/>
      <c r="V178">
        <v>11577</v>
      </c>
      <c r="W178">
        <f t="shared" si="4"/>
        <v>11577</v>
      </c>
    </row>
    <row r="179" spans="2:23" hidden="1" x14ac:dyDescent="0.3">
      <c r="B179" s="224">
        <v>11348</v>
      </c>
      <c r="C179" s="224"/>
      <c r="V179">
        <v>11578</v>
      </c>
      <c r="W179">
        <f t="shared" si="4"/>
        <v>11578</v>
      </c>
    </row>
    <row r="180" spans="2:23" hidden="1" x14ac:dyDescent="0.3">
      <c r="B180" s="224">
        <v>11350</v>
      </c>
      <c r="C180" s="224"/>
      <c r="V180">
        <v>11605</v>
      </c>
      <c r="W180">
        <f t="shared" si="4"/>
        <v>11605</v>
      </c>
    </row>
    <row r="181" spans="2:23" hidden="1" x14ac:dyDescent="0.3">
      <c r="B181" s="224"/>
      <c r="C181" s="224"/>
      <c r="E181" t="s">
        <v>538</v>
      </c>
      <c r="V181">
        <v>11606</v>
      </c>
      <c r="W181" t="e">
        <f t="shared" si="4"/>
        <v>#N/A</v>
      </c>
    </row>
    <row r="182" spans="2:23" hidden="1" x14ac:dyDescent="0.3">
      <c r="B182" s="224"/>
      <c r="C182" s="224"/>
      <c r="V182">
        <v>11607</v>
      </c>
      <c r="W182" t="e">
        <f t="shared" si="4"/>
        <v>#N/A</v>
      </c>
    </row>
    <row r="183" spans="2:23" hidden="1" x14ac:dyDescent="0.3">
      <c r="B183" s="224"/>
      <c r="C183" s="224"/>
      <c r="V183">
        <v>11608</v>
      </c>
      <c r="W183">
        <f t="shared" si="4"/>
        <v>11608</v>
      </c>
    </row>
    <row r="184" spans="2:23" hidden="1" x14ac:dyDescent="0.3">
      <c r="B184" s="224">
        <v>13222</v>
      </c>
      <c r="C184" s="224"/>
      <c r="V184">
        <v>11609</v>
      </c>
      <c r="W184" t="e">
        <f t="shared" si="4"/>
        <v>#N/A</v>
      </c>
    </row>
    <row r="185" spans="2:23" hidden="1" x14ac:dyDescent="0.3">
      <c r="B185" s="224">
        <v>13223</v>
      </c>
      <c r="C185" s="224"/>
      <c r="V185">
        <v>11610</v>
      </c>
      <c r="W185" t="e">
        <f t="shared" si="4"/>
        <v>#N/A</v>
      </c>
    </row>
    <row r="186" spans="2:23" hidden="1" x14ac:dyDescent="0.3">
      <c r="B186" s="224">
        <v>13224</v>
      </c>
      <c r="C186" s="224"/>
      <c r="V186">
        <v>11611</v>
      </c>
      <c r="W186">
        <f t="shared" si="4"/>
        <v>11611</v>
      </c>
    </row>
    <row r="187" spans="2:23" hidden="1" x14ac:dyDescent="0.3">
      <c r="B187" s="224"/>
      <c r="C187" s="224"/>
      <c r="V187">
        <v>11612</v>
      </c>
      <c r="W187" t="e">
        <f t="shared" si="4"/>
        <v>#N/A</v>
      </c>
    </row>
    <row r="188" spans="2:23" hidden="1" x14ac:dyDescent="0.3">
      <c r="B188" s="224"/>
      <c r="C188" s="224"/>
      <c r="V188">
        <v>11613</v>
      </c>
      <c r="W188" t="e">
        <f t="shared" si="4"/>
        <v>#N/A</v>
      </c>
    </row>
    <row r="189" spans="2:23" hidden="1" x14ac:dyDescent="0.3">
      <c r="B189" s="224"/>
      <c r="C189" s="224"/>
      <c r="V189">
        <v>11614</v>
      </c>
      <c r="W189">
        <f t="shared" si="4"/>
        <v>11614</v>
      </c>
    </row>
    <row r="190" spans="2:23" hidden="1" x14ac:dyDescent="0.3">
      <c r="B190" s="224"/>
      <c r="C190" s="224"/>
      <c r="V190">
        <v>11615</v>
      </c>
      <c r="W190" t="e">
        <f t="shared" si="4"/>
        <v>#N/A</v>
      </c>
    </row>
    <row r="191" spans="2:23" hidden="1" x14ac:dyDescent="0.3">
      <c r="B191" s="224"/>
      <c r="C191" s="224"/>
      <c r="V191">
        <v>11616</v>
      </c>
      <c r="W191" t="e">
        <f t="shared" si="4"/>
        <v>#N/A</v>
      </c>
    </row>
    <row r="192" spans="2:23" hidden="1" x14ac:dyDescent="0.3">
      <c r="B192" s="224"/>
      <c r="C192" s="224"/>
      <c r="V192">
        <v>11617</v>
      </c>
      <c r="W192">
        <f t="shared" si="4"/>
        <v>11617</v>
      </c>
    </row>
    <row r="193" spans="2:23" hidden="1" x14ac:dyDescent="0.3">
      <c r="B193" s="225">
        <v>11571</v>
      </c>
      <c r="C193" s="225"/>
      <c r="V193">
        <v>11618</v>
      </c>
      <c r="W193" t="e">
        <f t="shared" si="4"/>
        <v>#N/A</v>
      </c>
    </row>
    <row r="194" spans="2:23" hidden="1" x14ac:dyDescent="0.3">
      <c r="B194" s="225">
        <v>11577</v>
      </c>
      <c r="C194" s="225"/>
      <c r="V194">
        <v>11619</v>
      </c>
      <c r="W194" t="e">
        <f t="shared" si="4"/>
        <v>#N/A</v>
      </c>
    </row>
    <row r="195" spans="2:23" hidden="1" x14ac:dyDescent="0.3">
      <c r="B195" s="225">
        <v>11264</v>
      </c>
      <c r="C195" s="225"/>
      <c r="V195">
        <v>11620</v>
      </c>
      <c r="W195">
        <f t="shared" ref="W195:W258" si="5">_xlfn.XLOOKUP(V195,T:T,T:T)</f>
        <v>11620</v>
      </c>
    </row>
    <row r="196" spans="2:23" hidden="1" x14ac:dyDescent="0.3">
      <c r="B196" s="225">
        <v>11568</v>
      </c>
      <c r="C196" s="225"/>
      <c r="V196">
        <v>11621</v>
      </c>
      <c r="W196" t="e">
        <f t="shared" si="5"/>
        <v>#N/A</v>
      </c>
    </row>
    <row r="197" spans="2:23" hidden="1" x14ac:dyDescent="0.3">
      <c r="B197" s="225">
        <v>11438</v>
      </c>
      <c r="C197" s="225"/>
      <c r="V197">
        <v>11622</v>
      </c>
      <c r="W197" t="e">
        <f t="shared" si="5"/>
        <v>#N/A</v>
      </c>
    </row>
    <row r="198" spans="2:23" hidden="1" x14ac:dyDescent="0.3">
      <c r="B198" s="225">
        <v>11466</v>
      </c>
      <c r="C198" s="225"/>
      <c r="V198">
        <v>11623</v>
      </c>
      <c r="W198">
        <f t="shared" si="5"/>
        <v>11623</v>
      </c>
    </row>
    <row r="199" spans="2:23" hidden="1" x14ac:dyDescent="0.3">
      <c r="B199" s="225">
        <v>11384</v>
      </c>
      <c r="C199" s="225"/>
      <c r="V199">
        <v>11624</v>
      </c>
      <c r="W199" t="e">
        <f t="shared" si="5"/>
        <v>#N/A</v>
      </c>
    </row>
    <row r="200" spans="2:23" hidden="1" x14ac:dyDescent="0.3">
      <c r="B200" s="225">
        <v>11574</v>
      </c>
      <c r="C200" s="225"/>
      <c r="V200">
        <v>11625</v>
      </c>
      <c r="W200" t="e">
        <f t="shared" si="5"/>
        <v>#N/A</v>
      </c>
    </row>
    <row r="201" spans="2:23" hidden="1" x14ac:dyDescent="0.3">
      <c r="B201" s="225">
        <v>11267</v>
      </c>
      <c r="C201" s="225"/>
      <c r="V201">
        <v>11626</v>
      </c>
      <c r="W201">
        <f t="shared" si="5"/>
        <v>11626</v>
      </c>
    </row>
    <row r="202" spans="2:23" hidden="1" x14ac:dyDescent="0.3">
      <c r="B202" s="225">
        <v>11444</v>
      </c>
      <c r="C202" s="225"/>
      <c r="V202">
        <v>11627</v>
      </c>
      <c r="W202" t="e">
        <f t="shared" si="5"/>
        <v>#N/A</v>
      </c>
    </row>
    <row r="203" spans="2:23" hidden="1" x14ac:dyDescent="0.3">
      <c r="B203" s="225"/>
      <c r="C203" s="225" t="s">
        <v>539</v>
      </c>
      <c r="V203">
        <v>11628</v>
      </c>
      <c r="W203" t="e">
        <f t="shared" si="5"/>
        <v>#N/A</v>
      </c>
    </row>
    <row r="204" spans="2:23" hidden="1" x14ac:dyDescent="0.3">
      <c r="B204" s="225"/>
      <c r="C204" s="225" t="s">
        <v>540</v>
      </c>
      <c r="V204">
        <v>11629</v>
      </c>
      <c r="W204">
        <f t="shared" si="5"/>
        <v>11629</v>
      </c>
    </row>
    <row r="205" spans="2:23" hidden="1" x14ac:dyDescent="0.3">
      <c r="B205" s="225"/>
      <c r="C205" s="225"/>
      <c r="V205">
        <v>11630</v>
      </c>
      <c r="W205" t="e">
        <f t="shared" si="5"/>
        <v>#N/A</v>
      </c>
    </row>
    <row r="206" spans="2:23" hidden="1" x14ac:dyDescent="0.3">
      <c r="B206" s="225">
        <v>11363</v>
      </c>
      <c r="C206" s="225"/>
      <c r="V206">
        <v>11631</v>
      </c>
      <c r="W206" t="e">
        <f t="shared" si="5"/>
        <v>#N/A</v>
      </c>
    </row>
    <row r="207" spans="2:23" hidden="1" x14ac:dyDescent="0.3">
      <c r="B207" s="225">
        <v>11378</v>
      </c>
      <c r="C207" s="225"/>
      <c r="V207">
        <v>11632</v>
      </c>
      <c r="W207">
        <f t="shared" si="5"/>
        <v>11632</v>
      </c>
    </row>
    <row r="208" spans="2:23" hidden="1" x14ac:dyDescent="0.3">
      <c r="B208" s="225">
        <v>11415</v>
      </c>
      <c r="C208" s="225"/>
      <c r="V208">
        <v>11633</v>
      </c>
      <c r="W208" t="e">
        <f t="shared" si="5"/>
        <v>#N/A</v>
      </c>
    </row>
    <row r="209" spans="2:23" hidden="1" x14ac:dyDescent="0.3">
      <c r="B209" s="225">
        <v>11258</v>
      </c>
      <c r="C209" s="225"/>
      <c r="V209">
        <v>11634</v>
      </c>
      <c r="W209" t="e">
        <f t="shared" si="5"/>
        <v>#N/A</v>
      </c>
    </row>
    <row r="210" spans="2:23" hidden="1" x14ac:dyDescent="0.3">
      <c r="B210" s="225">
        <v>11578</v>
      </c>
      <c r="C210" s="225"/>
      <c r="E210" t="s">
        <v>539</v>
      </c>
      <c r="V210">
        <v>11635</v>
      </c>
      <c r="W210">
        <f t="shared" si="5"/>
        <v>11635</v>
      </c>
    </row>
    <row r="211" spans="2:23" hidden="1" x14ac:dyDescent="0.3">
      <c r="B211" s="225">
        <v>11366</v>
      </c>
      <c r="C211" s="225"/>
      <c r="E211" t="s">
        <v>540</v>
      </c>
      <c r="V211">
        <v>11636</v>
      </c>
      <c r="W211" t="e">
        <f t="shared" si="5"/>
        <v>#N/A</v>
      </c>
    </row>
    <row r="212" spans="2:23" hidden="1" x14ac:dyDescent="0.3">
      <c r="B212" s="225"/>
      <c r="C212" s="225" t="s">
        <v>541</v>
      </c>
      <c r="V212">
        <v>11637</v>
      </c>
      <c r="W212" t="e">
        <f t="shared" si="5"/>
        <v>#N/A</v>
      </c>
    </row>
    <row r="213" spans="2:23" hidden="1" x14ac:dyDescent="0.3">
      <c r="B213" s="225"/>
      <c r="C213" s="225" t="s">
        <v>540</v>
      </c>
      <c r="V213">
        <v>11638</v>
      </c>
      <c r="W213">
        <f t="shared" si="5"/>
        <v>11638</v>
      </c>
    </row>
    <row r="214" spans="2:23" hidden="1" x14ac:dyDescent="0.3">
      <c r="B214" s="225"/>
      <c r="C214" s="225"/>
      <c r="V214">
        <v>11639</v>
      </c>
      <c r="W214" t="e">
        <f t="shared" si="5"/>
        <v>#N/A</v>
      </c>
    </row>
    <row r="215" spans="2:23" hidden="1" x14ac:dyDescent="0.3">
      <c r="B215" s="225">
        <v>11425</v>
      </c>
      <c r="C215" s="225"/>
      <c r="V215">
        <v>11640</v>
      </c>
      <c r="W215" t="e">
        <f t="shared" si="5"/>
        <v>#N/A</v>
      </c>
    </row>
    <row r="216" spans="2:23" hidden="1" x14ac:dyDescent="0.3">
      <c r="B216" s="225"/>
      <c r="C216" s="225"/>
      <c r="V216">
        <v>11641</v>
      </c>
      <c r="W216">
        <f t="shared" si="5"/>
        <v>11641</v>
      </c>
    </row>
    <row r="217" spans="2:23" hidden="1" x14ac:dyDescent="0.3">
      <c r="B217" s="225"/>
      <c r="C217" s="225" t="s">
        <v>540</v>
      </c>
      <c r="V217">
        <v>11642</v>
      </c>
      <c r="W217" t="e">
        <f t="shared" si="5"/>
        <v>#N/A</v>
      </c>
    </row>
    <row r="218" spans="2:23" hidden="1" x14ac:dyDescent="0.3">
      <c r="B218" s="225"/>
      <c r="C218" s="225"/>
      <c r="V218">
        <v>11643</v>
      </c>
      <c r="W218" t="e">
        <f t="shared" si="5"/>
        <v>#N/A</v>
      </c>
    </row>
    <row r="219" spans="2:23" hidden="1" x14ac:dyDescent="0.3">
      <c r="B219" s="225">
        <v>11368</v>
      </c>
      <c r="C219" s="225"/>
      <c r="E219" t="s">
        <v>541</v>
      </c>
      <c r="V219">
        <v>11644</v>
      </c>
      <c r="W219">
        <f t="shared" si="5"/>
        <v>11644</v>
      </c>
    </row>
    <row r="220" spans="2:23" hidden="1" x14ac:dyDescent="0.3">
      <c r="B220" s="225">
        <v>11376</v>
      </c>
      <c r="C220" s="225"/>
      <c r="V220">
        <v>11645</v>
      </c>
      <c r="W220" t="e">
        <f t="shared" si="5"/>
        <v>#N/A</v>
      </c>
    </row>
    <row r="221" spans="2:23" hidden="1" x14ac:dyDescent="0.3">
      <c r="B221" s="225">
        <v>11375</v>
      </c>
      <c r="C221" s="225"/>
      <c r="E221" t="s">
        <v>540</v>
      </c>
      <c r="V221">
        <v>11646</v>
      </c>
      <c r="W221" t="e">
        <f t="shared" si="5"/>
        <v>#N/A</v>
      </c>
    </row>
    <row r="222" spans="2:23" hidden="1" x14ac:dyDescent="0.3">
      <c r="B222" s="225">
        <v>11369</v>
      </c>
      <c r="C222" s="225"/>
      <c r="V222">
        <v>11647</v>
      </c>
      <c r="W222">
        <f t="shared" si="5"/>
        <v>11647</v>
      </c>
    </row>
    <row r="223" spans="2:23" hidden="1" x14ac:dyDescent="0.3">
      <c r="B223" s="225">
        <v>11360</v>
      </c>
      <c r="C223" s="225"/>
      <c r="V223">
        <v>11648</v>
      </c>
      <c r="W223" t="e">
        <f t="shared" si="5"/>
        <v>#N/A</v>
      </c>
    </row>
    <row r="224" spans="2:23" hidden="1" x14ac:dyDescent="0.3">
      <c r="B224" s="225">
        <v>11381</v>
      </c>
      <c r="C224" s="225"/>
      <c r="V224">
        <v>11649</v>
      </c>
      <c r="W224" t="e">
        <f t="shared" si="5"/>
        <v>#N/A</v>
      </c>
    </row>
    <row r="225" spans="2:23" hidden="1" x14ac:dyDescent="0.3">
      <c r="B225" s="225">
        <v>11502</v>
      </c>
      <c r="C225" s="225"/>
      <c r="E225" t="s">
        <v>540</v>
      </c>
      <c r="V225">
        <v>11650</v>
      </c>
      <c r="W225">
        <f t="shared" si="5"/>
        <v>11650</v>
      </c>
    </row>
    <row r="226" spans="2:23" hidden="1" x14ac:dyDescent="0.3">
      <c r="B226" s="225">
        <v>11605</v>
      </c>
      <c r="C226" s="225"/>
      <c r="V226">
        <v>11651</v>
      </c>
      <c r="W226" t="e">
        <f t="shared" si="5"/>
        <v>#N/A</v>
      </c>
    </row>
    <row r="227" spans="2:23" hidden="1" x14ac:dyDescent="0.3">
      <c r="B227" s="225">
        <v>11372</v>
      </c>
      <c r="C227" s="225"/>
      <c r="V227">
        <v>11652</v>
      </c>
      <c r="W227" t="e">
        <f t="shared" si="5"/>
        <v>#N/A</v>
      </c>
    </row>
    <row r="228" spans="2:23" hidden="1" x14ac:dyDescent="0.3">
      <c r="B228" s="225"/>
      <c r="C228" s="225" t="s">
        <v>542</v>
      </c>
      <c r="V228">
        <v>11653</v>
      </c>
      <c r="W228">
        <f t="shared" si="5"/>
        <v>11653</v>
      </c>
    </row>
    <row r="229" spans="2:23" hidden="1" x14ac:dyDescent="0.3">
      <c r="B229" s="225"/>
      <c r="C229" s="225" t="s">
        <v>540</v>
      </c>
      <c r="V229">
        <v>11654</v>
      </c>
      <c r="W229" t="e">
        <f t="shared" si="5"/>
        <v>#N/A</v>
      </c>
    </row>
    <row r="230" spans="2:23" hidden="1" x14ac:dyDescent="0.3">
      <c r="B230" s="225"/>
      <c r="C230" s="225"/>
      <c r="V230">
        <v>11655</v>
      </c>
      <c r="W230" t="e">
        <f t="shared" si="5"/>
        <v>#N/A</v>
      </c>
    </row>
    <row r="231" spans="2:23" hidden="1" x14ac:dyDescent="0.3">
      <c r="B231" s="225">
        <v>11544</v>
      </c>
      <c r="C231" s="225"/>
      <c r="V231">
        <v>11656</v>
      </c>
      <c r="W231">
        <f t="shared" si="5"/>
        <v>11656</v>
      </c>
    </row>
    <row r="232" spans="2:23" hidden="1" x14ac:dyDescent="0.3">
      <c r="B232" s="225">
        <v>11547</v>
      </c>
      <c r="C232" s="225"/>
      <c r="V232">
        <v>11657</v>
      </c>
      <c r="W232" t="e">
        <f t="shared" si="5"/>
        <v>#N/A</v>
      </c>
    </row>
    <row r="233" spans="2:23" hidden="1" x14ac:dyDescent="0.3">
      <c r="B233" s="225">
        <v>11556</v>
      </c>
      <c r="C233" s="225"/>
      <c r="V233">
        <v>11658</v>
      </c>
      <c r="W233" t="e">
        <f t="shared" si="5"/>
        <v>#N/A</v>
      </c>
    </row>
    <row r="234" spans="2:23" hidden="1" x14ac:dyDescent="0.3">
      <c r="B234" s="225"/>
      <c r="C234" s="225" t="s">
        <v>543</v>
      </c>
      <c r="V234">
        <v>11659</v>
      </c>
      <c r="W234">
        <f t="shared" si="5"/>
        <v>11659</v>
      </c>
    </row>
    <row r="235" spans="2:23" hidden="1" x14ac:dyDescent="0.3">
      <c r="B235" s="225"/>
      <c r="C235" s="225" t="s">
        <v>540</v>
      </c>
      <c r="E235" t="s">
        <v>542</v>
      </c>
      <c r="V235">
        <v>11660</v>
      </c>
      <c r="W235" t="e">
        <f t="shared" si="5"/>
        <v>#N/A</v>
      </c>
    </row>
    <row r="236" spans="2:23" hidden="1" x14ac:dyDescent="0.3">
      <c r="B236" s="225"/>
      <c r="C236" s="225"/>
      <c r="E236" t="s">
        <v>540</v>
      </c>
      <c r="V236">
        <v>11661</v>
      </c>
      <c r="W236" t="e">
        <f t="shared" si="5"/>
        <v>#N/A</v>
      </c>
    </row>
    <row r="237" spans="2:23" hidden="1" x14ac:dyDescent="0.3">
      <c r="B237" s="225">
        <v>11441</v>
      </c>
      <c r="C237" s="225"/>
      <c r="V237">
        <v>11662</v>
      </c>
      <c r="W237">
        <f t="shared" si="5"/>
        <v>11662</v>
      </c>
    </row>
    <row r="238" spans="2:23" hidden="1" x14ac:dyDescent="0.3">
      <c r="B238" s="225">
        <v>11447</v>
      </c>
      <c r="C238" s="225"/>
      <c r="V238">
        <v>11663</v>
      </c>
      <c r="W238" t="e">
        <f t="shared" si="5"/>
        <v>#N/A</v>
      </c>
    </row>
    <row r="239" spans="2:23" hidden="1" x14ac:dyDescent="0.3">
      <c r="B239" s="225">
        <v>11448</v>
      </c>
      <c r="C239" s="225"/>
      <c r="V239">
        <v>11664</v>
      </c>
      <c r="W239" t="e">
        <f t="shared" si="5"/>
        <v>#N/A</v>
      </c>
    </row>
    <row r="240" spans="2:23" hidden="1" x14ac:dyDescent="0.3">
      <c r="B240" s="225"/>
      <c r="C240" s="225" t="s">
        <v>544</v>
      </c>
      <c r="V240">
        <v>11665</v>
      </c>
      <c r="W240">
        <f t="shared" si="5"/>
        <v>11665</v>
      </c>
    </row>
    <row r="241" spans="2:23" hidden="1" x14ac:dyDescent="0.3">
      <c r="B241" s="225"/>
      <c r="C241" s="225" t="s">
        <v>540</v>
      </c>
      <c r="E241" t="s">
        <v>543</v>
      </c>
      <c r="V241">
        <v>11666</v>
      </c>
      <c r="W241" t="e">
        <f t="shared" si="5"/>
        <v>#N/A</v>
      </c>
    </row>
    <row r="242" spans="2:23" hidden="1" x14ac:dyDescent="0.3">
      <c r="B242" s="224"/>
      <c r="C242" s="224"/>
      <c r="E242" t="s">
        <v>540</v>
      </c>
      <c r="V242">
        <v>11667</v>
      </c>
      <c r="W242" t="e">
        <f t="shared" si="5"/>
        <v>#N/A</v>
      </c>
    </row>
    <row r="243" spans="2:23" hidden="1" x14ac:dyDescent="0.3">
      <c r="B243" s="225">
        <v>11498</v>
      </c>
      <c r="C243" s="224"/>
      <c r="V243">
        <v>11668</v>
      </c>
      <c r="W243">
        <f t="shared" si="5"/>
        <v>11668</v>
      </c>
    </row>
    <row r="244" spans="2:23" hidden="1" x14ac:dyDescent="0.3">
      <c r="B244" s="225">
        <v>11522</v>
      </c>
      <c r="C244" s="225"/>
      <c r="V244">
        <v>11669</v>
      </c>
      <c r="W244" t="e">
        <f t="shared" si="5"/>
        <v>#N/A</v>
      </c>
    </row>
    <row r="245" spans="2:23" hidden="1" x14ac:dyDescent="0.3">
      <c r="B245" s="225">
        <v>11513</v>
      </c>
      <c r="C245" s="225"/>
      <c r="V245">
        <v>11670</v>
      </c>
      <c r="W245" t="e">
        <f t="shared" si="5"/>
        <v>#N/A</v>
      </c>
    </row>
    <row r="246" spans="2:23" hidden="1" x14ac:dyDescent="0.3">
      <c r="B246" s="225">
        <v>11510</v>
      </c>
      <c r="C246" s="225"/>
      <c r="V246">
        <v>11671</v>
      </c>
      <c r="W246">
        <f t="shared" si="5"/>
        <v>11671</v>
      </c>
    </row>
    <row r="247" spans="2:23" hidden="1" x14ac:dyDescent="0.3">
      <c r="B247" s="225">
        <v>11501</v>
      </c>
      <c r="C247" s="225"/>
      <c r="V247">
        <v>11672</v>
      </c>
      <c r="W247" t="e">
        <f t="shared" si="5"/>
        <v>#N/A</v>
      </c>
    </row>
    <row r="248" spans="2:23" hidden="1" x14ac:dyDescent="0.3">
      <c r="B248" s="225">
        <v>11504</v>
      </c>
      <c r="C248" s="225"/>
      <c r="V248">
        <v>11673</v>
      </c>
      <c r="W248" t="e">
        <f t="shared" si="5"/>
        <v>#N/A</v>
      </c>
    </row>
    <row r="249" spans="2:23" hidden="1" x14ac:dyDescent="0.3">
      <c r="B249" s="225">
        <v>11516</v>
      </c>
      <c r="C249" s="225"/>
      <c r="E249" t="s">
        <v>544</v>
      </c>
      <c r="V249">
        <v>11674</v>
      </c>
      <c r="W249" t="e">
        <f t="shared" si="5"/>
        <v>#N/A</v>
      </c>
    </row>
    <row r="250" spans="2:23" hidden="1" x14ac:dyDescent="0.3">
      <c r="B250" s="225">
        <v>11519</v>
      </c>
      <c r="C250" s="225"/>
      <c r="E250" t="s">
        <v>540</v>
      </c>
      <c r="V250">
        <v>11675</v>
      </c>
      <c r="W250" t="e">
        <f t="shared" si="5"/>
        <v>#N/A</v>
      </c>
    </row>
    <row r="251" spans="2:23" hidden="1" x14ac:dyDescent="0.3">
      <c r="B251" s="225">
        <v>10360</v>
      </c>
      <c r="C251" s="225"/>
      <c r="V251">
        <v>11676</v>
      </c>
      <c r="W251" t="e">
        <f t="shared" si="5"/>
        <v>#N/A</v>
      </c>
    </row>
    <row r="252" spans="2:23" hidden="1" x14ac:dyDescent="0.3">
      <c r="B252" s="225">
        <v>11495</v>
      </c>
      <c r="C252" s="225"/>
      <c r="V252">
        <v>11677</v>
      </c>
      <c r="W252" t="e">
        <f t="shared" si="5"/>
        <v>#N/A</v>
      </c>
    </row>
    <row r="253" spans="2:23" hidden="1" x14ac:dyDescent="0.3">
      <c r="B253" s="225">
        <v>11496</v>
      </c>
      <c r="C253" s="225"/>
      <c r="V253">
        <v>11678</v>
      </c>
      <c r="W253" t="e">
        <f t="shared" si="5"/>
        <v>#N/A</v>
      </c>
    </row>
    <row r="254" spans="2:23" hidden="1" x14ac:dyDescent="0.3">
      <c r="B254" s="225">
        <v>11791</v>
      </c>
      <c r="C254" s="225"/>
      <c r="V254">
        <v>11679</v>
      </c>
      <c r="W254" t="e">
        <f t="shared" si="5"/>
        <v>#N/A</v>
      </c>
    </row>
    <row r="255" spans="2:23" hidden="1" x14ac:dyDescent="0.3">
      <c r="B255" s="225">
        <v>11789</v>
      </c>
      <c r="C255" s="225"/>
      <c r="V255">
        <v>11680</v>
      </c>
      <c r="W255" t="e">
        <f t="shared" si="5"/>
        <v>#N/A</v>
      </c>
    </row>
    <row r="256" spans="2:23" hidden="1" x14ac:dyDescent="0.3">
      <c r="B256" s="225">
        <v>11774</v>
      </c>
      <c r="C256" s="225"/>
      <c r="V256">
        <v>11681</v>
      </c>
      <c r="W256" t="e">
        <f t="shared" si="5"/>
        <v>#N/A</v>
      </c>
    </row>
    <row r="257" spans="2:23" hidden="1" x14ac:dyDescent="0.3">
      <c r="B257" s="225">
        <v>11767</v>
      </c>
      <c r="C257" s="225"/>
      <c r="V257">
        <v>11682</v>
      </c>
      <c r="W257" t="e">
        <f t="shared" si="5"/>
        <v>#N/A</v>
      </c>
    </row>
    <row r="258" spans="2:23" hidden="1" x14ac:dyDescent="0.3">
      <c r="B258" s="225">
        <v>11777</v>
      </c>
      <c r="C258" s="225"/>
      <c r="V258">
        <v>11683</v>
      </c>
      <c r="W258" t="e">
        <f t="shared" si="5"/>
        <v>#N/A</v>
      </c>
    </row>
    <row r="259" spans="2:23" hidden="1" x14ac:dyDescent="0.3">
      <c r="B259" s="225">
        <v>11764</v>
      </c>
      <c r="C259" s="225"/>
      <c r="V259">
        <v>11684</v>
      </c>
      <c r="W259" t="e">
        <f t="shared" ref="W259:W322" si="6">_xlfn.XLOOKUP(V259,T:T,T:T)</f>
        <v>#N/A</v>
      </c>
    </row>
    <row r="260" spans="2:23" hidden="1" x14ac:dyDescent="0.3">
      <c r="B260" s="225">
        <v>11550</v>
      </c>
      <c r="C260" s="225"/>
      <c r="V260">
        <v>11685</v>
      </c>
      <c r="W260" t="e">
        <f t="shared" si="6"/>
        <v>#N/A</v>
      </c>
    </row>
    <row r="261" spans="2:23" hidden="1" x14ac:dyDescent="0.3">
      <c r="B261" s="225">
        <v>11553</v>
      </c>
      <c r="C261" s="225"/>
      <c r="V261">
        <v>11686</v>
      </c>
      <c r="W261" t="e">
        <f t="shared" si="6"/>
        <v>#N/A</v>
      </c>
    </row>
    <row r="262" spans="2:23" hidden="1" x14ac:dyDescent="0.3">
      <c r="B262" s="225">
        <v>11754</v>
      </c>
      <c r="C262" s="225"/>
      <c r="V262">
        <v>11687</v>
      </c>
      <c r="W262" t="e">
        <f t="shared" si="6"/>
        <v>#N/A</v>
      </c>
    </row>
    <row r="263" spans="2:23" hidden="1" x14ac:dyDescent="0.3">
      <c r="B263" s="225">
        <v>11479</v>
      </c>
      <c r="C263" s="225"/>
      <c r="V263">
        <v>11688</v>
      </c>
      <c r="W263" t="e">
        <f t="shared" si="6"/>
        <v>#N/A</v>
      </c>
    </row>
    <row r="264" spans="2:23" hidden="1" x14ac:dyDescent="0.3">
      <c r="B264" s="225">
        <v>11485</v>
      </c>
      <c r="C264" s="225"/>
      <c r="V264">
        <v>11689</v>
      </c>
      <c r="W264" t="e">
        <f t="shared" si="6"/>
        <v>#N/A</v>
      </c>
    </row>
    <row r="265" spans="2:23" hidden="1" x14ac:dyDescent="0.3">
      <c r="B265" s="225">
        <v>11482</v>
      </c>
      <c r="C265" s="225"/>
      <c r="V265">
        <v>11690</v>
      </c>
      <c r="W265" t="e">
        <f t="shared" si="6"/>
        <v>#N/A</v>
      </c>
    </row>
    <row r="266" spans="2:23" hidden="1" x14ac:dyDescent="0.3">
      <c r="B266" s="225">
        <v>11480</v>
      </c>
      <c r="C266" s="225"/>
      <c r="V266">
        <v>11691</v>
      </c>
      <c r="W266" t="e">
        <f t="shared" si="6"/>
        <v>#N/A</v>
      </c>
    </row>
    <row r="267" spans="2:23" hidden="1" x14ac:dyDescent="0.3">
      <c r="B267" s="225"/>
      <c r="C267" s="225"/>
      <c r="V267">
        <v>11692</v>
      </c>
      <c r="W267" t="e">
        <f t="shared" si="6"/>
        <v>#N/A</v>
      </c>
    </row>
    <row r="268" spans="2:23" hidden="1" x14ac:dyDescent="0.3">
      <c r="B268" s="225"/>
      <c r="C268" s="225" t="s">
        <v>540</v>
      </c>
      <c r="V268">
        <v>11693</v>
      </c>
      <c r="W268" t="e">
        <f t="shared" si="6"/>
        <v>#N/A</v>
      </c>
    </row>
    <row r="269" spans="2:23" hidden="1" x14ac:dyDescent="0.3">
      <c r="B269" s="225"/>
      <c r="C269" s="225"/>
      <c r="V269">
        <v>11694</v>
      </c>
      <c r="W269" t="e">
        <f t="shared" si="6"/>
        <v>#N/A</v>
      </c>
    </row>
    <row r="270" spans="2:23" hidden="1" x14ac:dyDescent="0.3">
      <c r="B270" s="225">
        <v>11653</v>
      </c>
      <c r="C270" s="225"/>
      <c r="V270">
        <v>11695</v>
      </c>
      <c r="W270" t="e">
        <f t="shared" si="6"/>
        <v>#N/A</v>
      </c>
    </row>
    <row r="271" spans="2:23" hidden="1" x14ac:dyDescent="0.3">
      <c r="B271" s="225">
        <v>11662</v>
      </c>
      <c r="C271" s="225"/>
      <c r="V271">
        <v>11696</v>
      </c>
      <c r="W271">
        <f t="shared" si="6"/>
        <v>11696</v>
      </c>
    </row>
    <row r="272" spans="2:23" hidden="1" x14ac:dyDescent="0.3">
      <c r="B272" s="225">
        <v>11668</v>
      </c>
      <c r="C272" s="225"/>
      <c r="V272">
        <v>11697</v>
      </c>
      <c r="W272" t="e">
        <f t="shared" si="6"/>
        <v>#N/A</v>
      </c>
    </row>
    <row r="273" spans="2:23" hidden="1" x14ac:dyDescent="0.3">
      <c r="B273" s="225">
        <v>11656</v>
      </c>
      <c r="C273" s="225"/>
      <c r="V273">
        <v>11698</v>
      </c>
      <c r="W273" t="e">
        <f t="shared" si="6"/>
        <v>#N/A</v>
      </c>
    </row>
    <row r="274" spans="2:23" hidden="1" x14ac:dyDescent="0.3">
      <c r="B274" s="225">
        <v>11659</v>
      </c>
      <c r="C274" s="225"/>
      <c r="V274">
        <v>11699</v>
      </c>
      <c r="W274">
        <f t="shared" si="6"/>
        <v>11699</v>
      </c>
    </row>
    <row r="275" spans="2:23" hidden="1" x14ac:dyDescent="0.3">
      <c r="B275" s="225">
        <v>11665</v>
      </c>
      <c r="C275" s="225"/>
      <c r="V275">
        <v>11709</v>
      </c>
      <c r="W275">
        <f t="shared" si="6"/>
        <v>11709</v>
      </c>
    </row>
    <row r="276" spans="2:23" hidden="1" x14ac:dyDescent="0.3">
      <c r="B276" s="225"/>
      <c r="C276" s="225" t="s">
        <v>545</v>
      </c>
      <c r="V276">
        <v>11710</v>
      </c>
      <c r="W276" t="e">
        <f t="shared" si="6"/>
        <v>#N/A</v>
      </c>
    </row>
    <row r="277" spans="2:23" hidden="1" x14ac:dyDescent="0.3">
      <c r="B277" s="225"/>
      <c r="C277" s="225" t="s">
        <v>540</v>
      </c>
      <c r="E277" t="s">
        <v>540</v>
      </c>
      <c r="V277">
        <v>11711</v>
      </c>
      <c r="W277" t="e">
        <f t="shared" si="6"/>
        <v>#N/A</v>
      </c>
    </row>
    <row r="278" spans="2:23" hidden="1" x14ac:dyDescent="0.3">
      <c r="B278" s="225"/>
      <c r="C278" s="225"/>
      <c r="V278">
        <v>11712</v>
      </c>
      <c r="W278">
        <f t="shared" si="6"/>
        <v>11712</v>
      </c>
    </row>
    <row r="279" spans="2:23" hidden="1" x14ac:dyDescent="0.3">
      <c r="B279" s="225" t="s">
        <v>546</v>
      </c>
      <c r="C279" s="225"/>
      <c r="V279">
        <v>11713</v>
      </c>
      <c r="W279" t="e">
        <f t="shared" si="6"/>
        <v>#N/A</v>
      </c>
    </row>
    <row r="280" spans="2:23" hidden="1" x14ac:dyDescent="0.3">
      <c r="B280" s="225">
        <v>11614</v>
      </c>
      <c r="C280" s="225"/>
      <c r="V280">
        <v>11714</v>
      </c>
      <c r="W280" t="e">
        <f t="shared" si="6"/>
        <v>#N/A</v>
      </c>
    </row>
    <row r="281" spans="2:23" hidden="1" x14ac:dyDescent="0.3">
      <c r="B281" s="225">
        <v>11617</v>
      </c>
      <c r="C281" s="225"/>
      <c r="V281">
        <v>11715</v>
      </c>
      <c r="W281" t="e">
        <f t="shared" si="6"/>
        <v>#N/A</v>
      </c>
    </row>
    <row r="282" spans="2:23" hidden="1" x14ac:dyDescent="0.3">
      <c r="B282" s="225">
        <v>11608</v>
      </c>
      <c r="C282" s="225"/>
      <c r="V282">
        <v>11716</v>
      </c>
      <c r="W282" t="e">
        <f t="shared" si="6"/>
        <v>#N/A</v>
      </c>
    </row>
    <row r="283" spans="2:23" hidden="1" x14ac:dyDescent="0.3">
      <c r="B283" s="225">
        <v>11626</v>
      </c>
      <c r="C283" s="225"/>
      <c r="E283" t="s">
        <v>545</v>
      </c>
      <c r="V283">
        <v>11717</v>
      </c>
      <c r="W283" t="e">
        <f t="shared" si="6"/>
        <v>#N/A</v>
      </c>
    </row>
    <row r="284" spans="2:23" hidden="1" x14ac:dyDescent="0.3">
      <c r="B284" s="225">
        <v>11629</v>
      </c>
      <c r="C284" s="225"/>
      <c r="E284" t="s">
        <v>540</v>
      </c>
      <c r="V284">
        <v>11718</v>
      </c>
      <c r="W284" t="e">
        <f t="shared" si="6"/>
        <v>#N/A</v>
      </c>
    </row>
    <row r="285" spans="2:23" hidden="1" x14ac:dyDescent="0.3">
      <c r="B285" s="225">
        <v>11632</v>
      </c>
      <c r="C285" s="225"/>
      <c r="V285">
        <v>11719</v>
      </c>
      <c r="W285" t="e">
        <f t="shared" si="6"/>
        <v>#N/A</v>
      </c>
    </row>
    <row r="286" spans="2:23" hidden="1" x14ac:dyDescent="0.3">
      <c r="B286" s="225">
        <v>11611</v>
      </c>
      <c r="C286" s="225"/>
      <c r="V286">
        <v>11720</v>
      </c>
      <c r="W286" t="e">
        <f t="shared" si="6"/>
        <v>#N/A</v>
      </c>
    </row>
    <row r="287" spans="2:23" hidden="1" x14ac:dyDescent="0.3">
      <c r="B287" s="225">
        <v>11635</v>
      </c>
      <c r="C287" s="225"/>
      <c r="V287">
        <v>11721</v>
      </c>
      <c r="W287" t="e">
        <f t="shared" si="6"/>
        <v>#N/A</v>
      </c>
    </row>
    <row r="288" spans="2:23" hidden="1" x14ac:dyDescent="0.3">
      <c r="B288" s="225">
        <v>11638</v>
      </c>
      <c r="C288" s="225"/>
      <c r="V288">
        <v>11722</v>
      </c>
      <c r="W288">
        <f t="shared" si="6"/>
        <v>11722</v>
      </c>
    </row>
    <row r="289" spans="2:23" hidden="1" x14ac:dyDescent="0.3">
      <c r="B289" s="225">
        <v>11671</v>
      </c>
      <c r="C289" s="225"/>
      <c r="V289">
        <v>11723</v>
      </c>
      <c r="W289" t="e">
        <f t="shared" si="6"/>
        <v>#N/A</v>
      </c>
    </row>
    <row r="290" spans="2:23" hidden="1" x14ac:dyDescent="0.3">
      <c r="B290" s="225"/>
      <c r="C290" s="225">
        <f>SUM(N291:N300)</f>
        <v>0</v>
      </c>
      <c r="V290">
        <v>11724</v>
      </c>
      <c r="W290" t="e">
        <f t="shared" si="6"/>
        <v>#N/A</v>
      </c>
    </row>
    <row r="291" spans="2:23" hidden="1" x14ac:dyDescent="0.3">
      <c r="B291" s="225"/>
      <c r="C291" s="225"/>
      <c r="V291">
        <v>11725</v>
      </c>
      <c r="W291">
        <f t="shared" si="6"/>
        <v>11725</v>
      </c>
    </row>
    <row r="292" spans="2:23" hidden="1" x14ac:dyDescent="0.3">
      <c r="B292" s="225"/>
      <c r="C292" s="225"/>
      <c r="V292">
        <v>11742</v>
      </c>
      <c r="W292">
        <f t="shared" si="6"/>
        <v>11742</v>
      </c>
    </row>
    <row r="293" spans="2:23" hidden="1" x14ac:dyDescent="0.3">
      <c r="B293" s="225">
        <v>11641</v>
      </c>
      <c r="C293" s="225"/>
      <c r="V293">
        <v>11743</v>
      </c>
      <c r="W293" t="e">
        <f t="shared" si="6"/>
        <v>#N/A</v>
      </c>
    </row>
    <row r="294" spans="2:23" hidden="1" x14ac:dyDescent="0.3">
      <c r="B294" s="225">
        <v>11647</v>
      </c>
      <c r="C294" s="225"/>
      <c r="V294">
        <v>11744</v>
      </c>
      <c r="W294">
        <f t="shared" si="6"/>
        <v>11744</v>
      </c>
    </row>
    <row r="295" spans="2:23" hidden="1" x14ac:dyDescent="0.3">
      <c r="B295" s="225">
        <v>11644</v>
      </c>
      <c r="C295" s="225"/>
      <c r="V295">
        <v>11745</v>
      </c>
      <c r="W295" t="e">
        <f t="shared" si="6"/>
        <v>#N/A</v>
      </c>
    </row>
    <row r="296" spans="2:23" hidden="1" x14ac:dyDescent="0.3">
      <c r="B296" s="225">
        <v>11650</v>
      </c>
      <c r="C296" s="225"/>
      <c r="V296">
        <v>11746</v>
      </c>
      <c r="W296" t="e">
        <f t="shared" si="6"/>
        <v>#N/A</v>
      </c>
    </row>
    <row r="297" spans="2:23" hidden="1" x14ac:dyDescent="0.3">
      <c r="B297" s="225">
        <v>11712</v>
      </c>
      <c r="C297" s="225"/>
      <c r="E297">
        <f>SUM(N291:N300)</f>
        <v>0</v>
      </c>
      <c r="V297">
        <v>11747</v>
      </c>
      <c r="W297">
        <f t="shared" si="6"/>
        <v>11747</v>
      </c>
    </row>
    <row r="298" spans="2:23" hidden="1" x14ac:dyDescent="0.3">
      <c r="B298" s="225"/>
      <c r="C298" s="225">
        <f>SUM(N304:N309)</f>
        <v>0</v>
      </c>
      <c r="V298">
        <v>11748</v>
      </c>
      <c r="W298" t="e">
        <f t="shared" si="6"/>
        <v>#N/A</v>
      </c>
    </row>
    <row r="299" spans="2:23" hidden="1" x14ac:dyDescent="0.3">
      <c r="B299" s="225"/>
      <c r="C299" s="225"/>
      <c r="V299">
        <v>11749</v>
      </c>
      <c r="W299" t="e">
        <f t="shared" si="6"/>
        <v>#N/A</v>
      </c>
    </row>
    <row r="300" spans="2:23" hidden="1" x14ac:dyDescent="0.3">
      <c r="B300" s="225"/>
      <c r="C300" s="225"/>
      <c r="V300">
        <v>11750</v>
      </c>
      <c r="W300" t="e">
        <f t="shared" si="6"/>
        <v>#N/A</v>
      </c>
    </row>
    <row r="301" spans="2:23" hidden="1" x14ac:dyDescent="0.3">
      <c r="B301" s="225">
        <v>11742</v>
      </c>
      <c r="C301" s="225"/>
      <c r="V301">
        <v>11751</v>
      </c>
      <c r="W301" t="e">
        <f t="shared" si="6"/>
        <v>#N/A</v>
      </c>
    </row>
    <row r="302" spans="2:23" hidden="1" x14ac:dyDescent="0.3">
      <c r="B302" s="225">
        <v>11457</v>
      </c>
      <c r="C302" s="225"/>
      <c r="V302">
        <v>11752</v>
      </c>
      <c r="W302" t="e">
        <f t="shared" si="6"/>
        <v>#N/A</v>
      </c>
    </row>
    <row r="303" spans="2:23" hidden="1" x14ac:dyDescent="0.3">
      <c r="B303" s="225">
        <v>11460</v>
      </c>
      <c r="C303" s="225"/>
      <c r="V303">
        <v>11753</v>
      </c>
      <c r="W303" t="e">
        <f t="shared" si="6"/>
        <v>#N/A</v>
      </c>
    </row>
    <row r="304" spans="2:23" hidden="1" x14ac:dyDescent="0.3">
      <c r="B304" s="225">
        <v>11463</v>
      </c>
      <c r="C304" s="225"/>
      <c r="V304">
        <v>11754</v>
      </c>
      <c r="W304">
        <f t="shared" si="6"/>
        <v>11754</v>
      </c>
    </row>
    <row r="305" spans="2:23" hidden="1" x14ac:dyDescent="0.3">
      <c r="B305" s="225">
        <v>11562</v>
      </c>
      <c r="C305" s="225"/>
      <c r="E305">
        <f>SUM(N304:N309)</f>
        <v>0</v>
      </c>
      <c r="V305">
        <v>11755</v>
      </c>
      <c r="W305" t="e">
        <f t="shared" si="6"/>
        <v>#N/A</v>
      </c>
    </row>
    <row r="306" spans="2:23" hidden="1" x14ac:dyDescent="0.3">
      <c r="B306" s="225">
        <v>11560</v>
      </c>
      <c r="C306" s="225"/>
      <c r="V306">
        <v>11756</v>
      </c>
      <c r="W306" t="e">
        <f t="shared" si="6"/>
        <v>#N/A</v>
      </c>
    </row>
    <row r="307" spans="2:23" hidden="1" x14ac:dyDescent="0.3">
      <c r="B307" s="225">
        <v>11559</v>
      </c>
      <c r="C307" s="225"/>
      <c r="V307">
        <v>11757</v>
      </c>
      <c r="W307" t="e">
        <f t="shared" si="6"/>
        <v>#N/A</v>
      </c>
    </row>
    <row r="308" spans="2:23" hidden="1" x14ac:dyDescent="0.3">
      <c r="B308" s="225">
        <v>11744</v>
      </c>
      <c r="C308" s="225"/>
      <c r="V308">
        <v>11758</v>
      </c>
      <c r="W308" t="e">
        <f t="shared" si="6"/>
        <v>#N/A</v>
      </c>
    </row>
    <row r="309" spans="2:23" hidden="1" x14ac:dyDescent="0.3">
      <c r="B309" s="225">
        <v>10450</v>
      </c>
      <c r="C309" s="225"/>
      <c r="V309">
        <v>11759</v>
      </c>
      <c r="W309" t="e">
        <f t="shared" si="6"/>
        <v>#N/A</v>
      </c>
    </row>
    <row r="310" spans="2:23" hidden="1" x14ac:dyDescent="0.3">
      <c r="B310" s="225">
        <v>11709</v>
      </c>
      <c r="C310" s="225"/>
      <c r="V310">
        <v>11760</v>
      </c>
      <c r="W310" t="e">
        <f t="shared" si="6"/>
        <v>#N/A</v>
      </c>
    </row>
    <row r="311" spans="2:23" hidden="1" x14ac:dyDescent="0.3">
      <c r="B311" s="225">
        <v>11722</v>
      </c>
      <c r="C311" s="225"/>
      <c r="V311">
        <v>11761</v>
      </c>
      <c r="W311" t="e">
        <f t="shared" si="6"/>
        <v>#N/A</v>
      </c>
    </row>
    <row r="312" spans="2:23" hidden="1" x14ac:dyDescent="0.3">
      <c r="B312" s="225">
        <v>11409</v>
      </c>
      <c r="C312" s="225"/>
      <c r="V312">
        <v>11762</v>
      </c>
      <c r="W312" t="e">
        <f t="shared" si="6"/>
        <v>#N/A</v>
      </c>
    </row>
    <row r="313" spans="2:23" hidden="1" x14ac:dyDescent="0.3">
      <c r="B313" s="225">
        <v>11412</v>
      </c>
      <c r="C313" s="225"/>
      <c r="V313">
        <v>11763</v>
      </c>
      <c r="W313" t="e">
        <f t="shared" si="6"/>
        <v>#N/A</v>
      </c>
    </row>
    <row r="314" spans="2:23" hidden="1" x14ac:dyDescent="0.3">
      <c r="B314" s="225">
        <v>11800</v>
      </c>
      <c r="C314" s="225"/>
      <c r="V314">
        <v>11764</v>
      </c>
      <c r="W314">
        <f t="shared" si="6"/>
        <v>11764</v>
      </c>
    </row>
    <row r="315" spans="2:23" hidden="1" x14ac:dyDescent="0.3">
      <c r="B315" s="225">
        <v>11809</v>
      </c>
      <c r="C315" s="225"/>
      <c r="V315">
        <v>11765</v>
      </c>
      <c r="W315" t="e">
        <f t="shared" si="6"/>
        <v>#N/A</v>
      </c>
    </row>
    <row r="316" spans="2:23" hidden="1" x14ac:dyDescent="0.3">
      <c r="B316" s="225">
        <v>11803</v>
      </c>
      <c r="C316" s="225"/>
      <c r="V316">
        <v>11766</v>
      </c>
      <c r="W316" t="e">
        <f t="shared" si="6"/>
        <v>#N/A</v>
      </c>
    </row>
    <row r="317" spans="2:23" hidden="1" x14ac:dyDescent="0.3">
      <c r="B317" s="225">
        <v>11806</v>
      </c>
      <c r="C317" s="225"/>
      <c r="V317">
        <v>11767</v>
      </c>
      <c r="W317">
        <f t="shared" si="6"/>
        <v>11767</v>
      </c>
    </row>
    <row r="318" spans="2:23" hidden="1" x14ac:dyDescent="0.3">
      <c r="B318" s="225">
        <v>11812</v>
      </c>
      <c r="C318" s="225"/>
      <c r="V318">
        <v>11768</v>
      </c>
      <c r="W318" t="e">
        <f t="shared" si="6"/>
        <v>#N/A</v>
      </c>
    </row>
    <row r="319" spans="2:23" hidden="1" x14ac:dyDescent="0.3">
      <c r="B319" s="225">
        <v>11696</v>
      </c>
      <c r="C319" s="225"/>
      <c r="V319">
        <v>11769</v>
      </c>
      <c r="W319" t="e">
        <f t="shared" si="6"/>
        <v>#N/A</v>
      </c>
    </row>
    <row r="320" spans="2:23" hidden="1" x14ac:dyDescent="0.3">
      <c r="B320" s="225">
        <v>11699</v>
      </c>
      <c r="C320" s="225"/>
      <c r="V320">
        <v>11770</v>
      </c>
      <c r="W320" t="e">
        <f t="shared" si="6"/>
        <v>#N/A</v>
      </c>
    </row>
    <row r="321" spans="2:23" hidden="1" x14ac:dyDescent="0.3">
      <c r="B321" s="225">
        <v>11818</v>
      </c>
      <c r="C321" s="225"/>
      <c r="V321">
        <v>11771</v>
      </c>
      <c r="W321" t="e">
        <f t="shared" si="6"/>
        <v>#N/A</v>
      </c>
    </row>
    <row r="322" spans="2:23" hidden="1" x14ac:dyDescent="0.3">
      <c r="B322" s="225">
        <v>11815</v>
      </c>
      <c r="C322" s="225"/>
      <c r="V322">
        <v>11772</v>
      </c>
      <c r="W322" t="e">
        <f t="shared" si="6"/>
        <v>#N/A</v>
      </c>
    </row>
    <row r="323" spans="2:23" hidden="1" x14ac:dyDescent="0.3">
      <c r="B323" s="225">
        <v>11368</v>
      </c>
      <c r="C323" s="225"/>
      <c r="V323">
        <v>11773</v>
      </c>
      <c r="W323" t="e">
        <f t="shared" ref="W323:W346" si="7">_xlfn.XLOOKUP(V323,T:T,T:T)</f>
        <v>#N/A</v>
      </c>
    </row>
    <row r="324" spans="2:23" hidden="1" x14ac:dyDescent="0.3">
      <c r="B324" s="225">
        <v>11725</v>
      </c>
      <c r="C324" s="225"/>
      <c r="V324">
        <v>11774</v>
      </c>
      <c r="W324">
        <f t="shared" si="7"/>
        <v>11774</v>
      </c>
    </row>
    <row r="325" spans="2:23" hidden="1" x14ac:dyDescent="0.3">
      <c r="B325" s="225">
        <v>11565</v>
      </c>
      <c r="C325" s="225"/>
      <c r="V325">
        <v>11775</v>
      </c>
      <c r="W325" t="e">
        <f t="shared" si="7"/>
        <v>#N/A</v>
      </c>
    </row>
    <row r="326" spans="2:23" hidden="1" x14ac:dyDescent="0.3">
      <c r="B326" s="225">
        <v>11780</v>
      </c>
      <c r="C326" s="225"/>
      <c r="V326">
        <v>11776</v>
      </c>
      <c r="W326" t="e">
        <f t="shared" si="7"/>
        <v>#N/A</v>
      </c>
    </row>
    <row r="327" spans="2:23" hidden="1" x14ac:dyDescent="0.3">
      <c r="B327" s="225">
        <v>11747</v>
      </c>
      <c r="C327" s="225"/>
      <c r="V327">
        <v>11777</v>
      </c>
      <c r="W327">
        <f t="shared" si="7"/>
        <v>11777</v>
      </c>
    </row>
    <row r="328" spans="2:23" hidden="1" x14ac:dyDescent="0.3">
      <c r="B328" s="225"/>
      <c r="C328" s="225">
        <f>SUM(N314:N339)</f>
        <v>0</v>
      </c>
      <c r="V328">
        <v>11800</v>
      </c>
      <c r="W328">
        <f t="shared" si="7"/>
        <v>11800</v>
      </c>
    </row>
    <row r="329" spans="2:23" hidden="1" x14ac:dyDescent="0.3">
      <c r="B329" s="225"/>
      <c r="C329" s="225"/>
      <c r="V329">
        <v>11801</v>
      </c>
      <c r="W329" t="e">
        <f t="shared" si="7"/>
        <v>#N/A</v>
      </c>
    </row>
    <row r="330" spans="2:23" hidden="1" x14ac:dyDescent="0.3">
      <c r="B330" s="225"/>
      <c r="C330" s="225"/>
      <c r="V330">
        <v>11802</v>
      </c>
      <c r="W330" t="e">
        <f t="shared" si="7"/>
        <v>#N/A</v>
      </c>
    </row>
    <row r="331" spans="2:23" hidden="1" x14ac:dyDescent="0.3">
      <c r="B331" s="225">
        <v>13500</v>
      </c>
      <c r="C331" s="225"/>
      <c r="V331">
        <v>11803</v>
      </c>
      <c r="W331">
        <f t="shared" si="7"/>
        <v>11803</v>
      </c>
    </row>
    <row r="332" spans="2:23" hidden="1" x14ac:dyDescent="0.3">
      <c r="B332" s="225">
        <v>12140</v>
      </c>
      <c r="C332" s="225"/>
      <c r="V332">
        <v>11804</v>
      </c>
      <c r="W332" t="e">
        <f t="shared" si="7"/>
        <v>#N/A</v>
      </c>
    </row>
    <row r="333" spans="2:23" hidden="1" x14ac:dyDescent="0.3">
      <c r="B333" s="225">
        <v>12141</v>
      </c>
      <c r="C333" s="225"/>
      <c r="V333">
        <v>11805</v>
      </c>
      <c r="W333" t="e">
        <f t="shared" si="7"/>
        <v>#N/A</v>
      </c>
    </row>
    <row r="334" spans="2:23" hidden="1" x14ac:dyDescent="0.3">
      <c r="B334" s="225">
        <v>12149</v>
      </c>
      <c r="C334" s="225"/>
      <c r="V334">
        <v>11806</v>
      </c>
      <c r="W334">
        <f t="shared" si="7"/>
        <v>11806</v>
      </c>
    </row>
    <row r="335" spans="2:23" hidden="1" x14ac:dyDescent="0.3">
      <c r="B335" s="225">
        <v>13225</v>
      </c>
      <c r="C335" s="225"/>
      <c r="E335">
        <f>SUM(N314:N339)</f>
        <v>0</v>
      </c>
      <c r="V335">
        <v>11807</v>
      </c>
      <c r="W335" t="e">
        <f t="shared" si="7"/>
        <v>#N/A</v>
      </c>
    </row>
    <row r="336" spans="2:23" hidden="1" x14ac:dyDescent="0.3">
      <c r="B336" s="225">
        <v>13226</v>
      </c>
      <c r="C336" s="225"/>
      <c r="V336">
        <v>11808</v>
      </c>
      <c r="W336" t="e">
        <f t="shared" si="7"/>
        <v>#N/A</v>
      </c>
    </row>
    <row r="337" spans="2:23" hidden="1" x14ac:dyDescent="0.3">
      <c r="B337" s="225">
        <v>13227</v>
      </c>
      <c r="C337" s="225"/>
      <c r="V337">
        <v>11809</v>
      </c>
      <c r="W337">
        <f t="shared" si="7"/>
        <v>11809</v>
      </c>
    </row>
    <row r="338" spans="2:23" hidden="1" x14ac:dyDescent="0.3">
      <c r="B338" s="225">
        <v>13228</v>
      </c>
      <c r="C338" s="225"/>
      <c r="V338">
        <v>11810</v>
      </c>
      <c r="W338" t="e">
        <f t="shared" si="7"/>
        <v>#N/A</v>
      </c>
    </row>
    <row r="339" spans="2:23" hidden="1" x14ac:dyDescent="0.3">
      <c r="B339" s="225">
        <v>13229</v>
      </c>
      <c r="C339" s="225"/>
      <c r="V339">
        <v>11811</v>
      </c>
      <c r="W339" t="e">
        <f t="shared" si="7"/>
        <v>#N/A</v>
      </c>
    </row>
    <row r="340" spans="2:23" hidden="1" x14ac:dyDescent="0.3">
      <c r="B340" s="225">
        <v>13230</v>
      </c>
      <c r="C340" s="225"/>
      <c r="V340">
        <v>11812</v>
      </c>
      <c r="W340">
        <f t="shared" si="7"/>
        <v>11812</v>
      </c>
    </row>
    <row r="341" spans="2:23" hidden="1" x14ac:dyDescent="0.3">
      <c r="B341" s="225">
        <v>13231</v>
      </c>
      <c r="C341" s="225"/>
      <c r="V341">
        <v>11813</v>
      </c>
      <c r="W341" t="e">
        <f t="shared" si="7"/>
        <v>#N/A</v>
      </c>
    </row>
    <row r="342" spans="2:23" hidden="1" x14ac:dyDescent="0.3">
      <c r="B342" s="225">
        <v>13232</v>
      </c>
      <c r="C342" s="225"/>
      <c r="V342">
        <v>11814</v>
      </c>
      <c r="W342" t="e">
        <f t="shared" si="7"/>
        <v>#N/A</v>
      </c>
    </row>
    <row r="343" spans="2:23" hidden="1" x14ac:dyDescent="0.3">
      <c r="B343" s="225">
        <v>13233</v>
      </c>
      <c r="C343" s="225"/>
      <c r="V343">
        <v>11815</v>
      </c>
      <c r="W343">
        <f t="shared" si="7"/>
        <v>11815</v>
      </c>
    </row>
    <row r="344" spans="2:23" hidden="1" x14ac:dyDescent="0.3">
      <c r="B344" s="225">
        <v>13234</v>
      </c>
      <c r="C344" s="225"/>
      <c r="V344">
        <v>11816</v>
      </c>
      <c r="W344" t="e">
        <f t="shared" si="7"/>
        <v>#N/A</v>
      </c>
    </row>
    <row r="345" spans="2:23" hidden="1" x14ac:dyDescent="0.3">
      <c r="B345" s="225"/>
      <c r="C345" s="225">
        <f>SUM(N343:N356)</f>
        <v>0</v>
      </c>
      <c r="V345">
        <v>11817</v>
      </c>
      <c r="W345" t="e">
        <f t="shared" si="7"/>
        <v>#N/A</v>
      </c>
    </row>
    <row r="346" spans="2:23" hidden="1" x14ac:dyDescent="0.3">
      <c r="B346" s="225"/>
      <c r="C346" s="225"/>
      <c r="V346">
        <v>11818</v>
      </c>
      <c r="W346">
        <f t="shared" si="7"/>
        <v>11818</v>
      </c>
    </row>
    <row r="347" spans="2:23" x14ac:dyDescent="0.3">
      <c r="B347" s="225"/>
      <c r="C347" s="225">
        <f>N357+N340+N311+N302+N289+N281+N257+N248+N240+N229+N225+N215</f>
        <v>0</v>
      </c>
    </row>
    <row r="348" spans="2:23" x14ac:dyDescent="0.3">
      <c r="B348" s="224"/>
      <c r="C348" s="224"/>
    </row>
    <row r="349" spans="2:23" x14ac:dyDescent="0.3">
      <c r="B349" s="224"/>
      <c r="C349" s="224"/>
    </row>
    <row r="350" spans="2:23" x14ac:dyDescent="0.3">
      <c r="B350" s="224"/>
      <c r="C350" s="224"/>
    </row>
    <row r="351" spans="2:23" x14ac:dyDescent="0.3">
      <c r="B351" s="224">
        <v>11790</v>
      </c>
      <c r="C351" s="224"/>
    </row>
    <row r="352" spans="2:23" x14ac:dyDescent="0.3">
      <c r="B352" s="224"/>
      <c r="C352" s="224"/>
      <c r="E352">
        <f>SUM(N343:N356)</f>
        <v>0</v>
      </c>
    </row>
    <row r="353" spans="2:5" x14ac:dyDescent="0.3">
      <c r="B353" s="224"/>
      <c r="C353" s="224"/>
    </row>
    <row r="354" spans="2:5" x14ac:dyDescent="0.3">
      <c r="B354" s="224"/>
      <c r="C354" s="224"/>
      <c r="E354">
        <f>N357+N340+N311+N302+N289+N281+N257+N248+N240+N229+N225+N215</f>
        <v>0</v>
      </c>
    </row>
    <row r="355" spans="2:5" x14ac:dyDescent="0.3">
      <c r="B355" s="224">
        <v>12110</v>
      </c>
      <c r="C355" s="224"/>
    </row>
    <row r="356" spans="2:5" x14ac:dyDescent="0.3">
      <c r="B356" s="224">
        <v>12113</v>
      </c>
      <c r="C356" s="224"/>
    </row>
    <row r="357" spans="2:5" x14ac:dyDescent="0.3">
      <c r="B357" s="224" t="s">
        <v>547</v>
      </c>
      <c r="C357" s="224"/>
    </row>
    <row r="358" spans="2:5" x14ac:dyDescent="0.3">
      <c r="B358" s="224">
        <v>11507</v>
      </c>
      <c r="C358" s="224"/>
    </row>
    <row r="359" spans="2:5" x14ac:dyDescent="0.3">
      <c r="B359" s="224">
        <v>12123</v>
      </c>
      <c r="C359" s="224"/>
    </row>
    <row r="360" spans="2:5" x14ac:dyDescent="0.3">
      <c r="B360" s="224">
        <v>12126</v>
      </c>
      <c r="C360" s="224"/>
    </row>
    <row r="361" spans="2:5" x14ac:dyDescent="0.3">
      <c r="B361" s="224" t="s">
        <v>548</v>
      </c>
      <c r="C361" s="224"/>
    </row>
    <row r="362" spans="2:5" x14ac:dyDescent="0.3">
      <c r="B362" s="224">
        <v>11509</v>
      </c>
      <c r="C362" s="224"/>
    </row>
    <row r="363" spans="2:5" x14ac:dyDescent="0.3">
      <c r="B363" s="224"/>
      <c r="C363" s="224"/>
    </row>
    <row r="364" spans="2:5" x14ac:dyDescent="0.3">
      <c r="B364" s="224"/>
      <c r="C364" s="224"/>
    </row>
    <row r="365" spans="2:5" x14ac:dyDescent="0.3">
      <c r="B365" s="224"/>
      <c r="C365" s="224"/>
    </row>
    <row r="366" spans="2:5" x14ac:dyDescent="0.3">
      <c r="B366" s="224">
        <v>13110</v>
      </c>
      <c r="C366" s="224"/>
    </row>
    <row r="367" spans="2:5" x14ac:dyDescent="0.3">
      <c r="B367" s="224">
        <v>13111</v>
      </c>
      <c r="C367" s="224"/>
    </row>
    <row r="368" spans="2:5" x14ac:dyDescent="0.3">
      <c r="B368" s="224">
        <v>13112</v>
      </c>
      <c r="C368" s="224"/>
    </row>
    <row r="369" spans="2:3" x14ac:dyDescent="0.3">
      <c r="B369" s="224"/>
      <c r="C369" s="224"/>
    </row>
    <row r="370" spans="2:3" x14ac:dyDescent="0.3">
      <c r="B370" s="224"/>
      <c r="C370" s="224"/>
    </row>
    <row r="371" spans="2:3" x14ac:dyDescent="0.3">
      <c r="B371" s="224"/>
      <c r="C371" s="224"/>
    </row>
    <row r="372" spans="2:3" x14ac:dyDescent="0.3">
      <c r="B372" s="224">
        <v>14113</v>
      </c>
      <c r="C372" s="224"/>
    </row>
    <row r="373" spans="2:3" x14ac:dyDescent="0.3">
      <c r="B373" s="224"/>
      <c r="C373" s="224"/>
    </row>
    <row r="374" spans="2:3" x14ac:dyDescent="0.3">
      <c r="B374" s="224"/>
      <c r="C374" s="224"/>
    </row>
    <row r="375" spans="2:3" x14ac:dyDescent="0.3">
      <c r="B375" s="224"/>
      <c r="C375" s="224"/>
    </row>
    <row r="376" spans="2:3" x14ac:dyDescent="0.3">
      <c r="B376" s="224">
        <v>14114</v>
      </c>
      <c r="C376" s="224"/>
    </row>
    <row r="377" spans="2:3" x14ac:dyDescent="0.3">
      <c r="B377" s="224">
        <v>14115</v>
      </c>
      <c r="C377" s="224"/>
    </row>
    <row r="378" spans="2:3" x14ac:dyDescent="0.3">
      <c r="B378" s="224">
        <v>14116</v>
      </c>
      <c r="C378" s="224"/>
    </row>
    <row r="379" spans="2:3" x14ac:dyDescent="0.3">
      <c r="B379" s="224">
        <v>14117</v>
      </c>
      <c r="C379" s="224"/>
    </row>
    <row r="380" spans="2:3" x14ac:dyDescent="0.3">
      <c r="B380" s="224">
        <v>14118</v>
      </c>
      <c r="C380" s="224"/>
    </row>
    <row r="381" spans="2:3" x14ac:dyDescent="0.3">
      <c r="B381" s="224">
        <v>14119</v>
      </c>
      <c r="C381" s="224"/>
    </row>
    <row r="382" spans="2:3" x14ac:dyDescent="0.3">
      <c r="B382" s="224">
        <v>14120</v>
      </c>
      <c r="C382" s="224"/>
    </row>
    <row r="383" spans="2:3" x14ac:dyDescent="0.3">
      <c r="B383" s="224">
        <v>14121</v>
      </c>
      <c r="C383" s="224"/>
    </row>
    <row r="384" spans="2:3" x14ac:dyDescent="0.3">
      <c r="B384" s="224">
        <v>14122</v>
      </c>
      <c r="C384" s="224"/>
    </row>
    <row r="385" spans="2:3" x14ac:dyDescent="0.3">
      <c r="B385" s="224">
        <v>14106</v>
      </c>
      <c r="C385" s="224"/>
    </row>
    <row r="386" spans="2:3" x14ac:dyDescent="0.3">
      <c r="B386" s="224"/>
      <c r="C386" s="224"/>
    </row>
    <row r="387" spans="2:3" x14ac:dyDescent="0.3">
      <c r="B387" s="224"/>
      <c r="C387" s="224"/>
    </row>
    <row r="388" spans="2:3" x14ac:dyDescent="0.3">
      <c r="B388" s="224"/>
      <c r="C388" s="224"/>
    </row>
    <row r="389" spans="2:3" x14ac:dyDescent="0.3">
      <c r="B389" s="224">
        <v>13235</v>
      </c>
      <c r="C389" s="224"/>
    </row>
    <row r="390" spans="2:3" x14ac:dyDescent="0.3">
      <c r="B390" s="224">
        <v>13236</v>
      </c>
      <c r="C390" s="224"/>
    </row>
    <row r="391" spans="2:3" x14ac:dyDescent="0.3">
      <c r="B391" s="224">
        <v>13331</v>
      </c>
      <c r="C391" s="224"/>
    </row>
    <row r="392" spans="2:3" x14ac:dyDescent="0.3">
      <c r="B392" s="224" t="s">
        <v>549</v>
      </c>
      <c r="C392" s="224"/>
    </row>
    <row r="393" spans="2:3" x14ac:dyDescent="0.3">
      <c r="B393" s="224">
        <v>13330</v>
      </c>
      <c r="C393" s="224"/>
    </row>
    <row r="394" spans="2:3" x14ac:dyDescent="0.3">
      <c r="B394" s="224">
        <v>13334</v>
      </c>
      <c r="C394" s="224"/>
    </row>
    <row r="395" spans="2:3" x14ac:dyDescent="0.3">
      <c r="B395" s="224"/>
      <c r="C395" s="224"/>
    </row>
    <row r="396" spans="2:3" x14ac:dyDescent="0.3">
      <c r="B396" s="224"/>
      <c r="C396" s="224"/>
    </row>
    <row r="397" spans="2:3" x14ac:dyDescent="0.3">
      <c r="B397" s="224"/>
      <c r="C397" s="224"/>
    </row>
    <row r="398" spans="2:3" x14ac:dyDescent="0.3">
      <c r="B398" s="224">
        <v>12151</v>
      </c>
      <c r="C398" s="224"/>
    </row>
    <row r="399" spans="2:3" x14ac:dyDescent="0.3">
      <c r="B399" s="224" t="s">
        <v>550</v>
      </c>
      <c r="C399" s="224"/>
    </row>
    <row r="400" spans="2:3" x14ac:dyDescent="0.3">
      <c r="B400" s="224">
        <v>12100</v>
      </c>
      <c r="C400" s="224"/>
    </row>
    <row r="401" spans="2:3" x14ac:dyDescent="0.3">
      <c r="B401" s="224">
        <v>12101</v>
      </c>
      <c r="C401" s="224"/>
    </row>
    <row r="402" spans="2:3" x14ac:dyDescent="0.3">
      <c r="B402" s="224"/>
      <c r="C402" s="224"/>
    </row>
    <row r="403" spans="2:3" x14ac:dyDescent="0.3">
      <c r="B403" s="224"/>
      <c r="C403" s="224"/>
    </row>
    <row r="404" spans="2:3" x14ac:dyDescent="0.3">
      <c r="B404" s="224"/>
      <c r="C404" s="224"/>
    </row>
    <row r="405" spans="2:3" x14ac:dyDescent="0.3">
      <c r="B405" s="224"/>
      <c r="C405" s="224"/>
    </row>
    <row r="406" spans="2:3" x14ac:dyDescent="0.3">
      <c r="B406" s="224"/>
      <c r="C406" s="224"/>
    </row>
    <row r="407" spans="2:3" x14ac:dyDescent="0.3">
      <c r="B407" s="224"/>
      <c r="C407" s="224"/>
    </row>
    <row r="408" spans="2:3" x14ac:dyDescent="0.3">
      <c r="B408" s="224"/>
      <c r="C408" s="224"/>
    </row>
    <row r="409" spans="2:3" x14ac:dyDescent="0.3">
      <c r="B409" s="224"/>
      <c r="C409" s="224"/>
    </row>
    <row r="410" spans="2:3" x14ac:dyDescent="0.3">
      <c r="B410" s="224">
        <v>15152</v>
      </c>
      <c r="C410" s="224"/>
    </row>
    <row r="411" spans="2:3" x14ac:dyDescent="0.3">
      <c r="B411" s="224">
        <v>15154</v>
      </c>
      <c r="C411" s="224"/>
    </row>
    <row r="412" spans="2:3" x14ac:dyDescent="0.3">
      <c r="B412" s="224">
        <v>15161</v>
      </c>
      <c r="C412" s="224"/>
    </row>
    <row r="413" spans="2:3" x14ac:dyDescent="0.3">
      <c r="B413" s="224">
        <v>15186</v>
      </c>
      <c r="C413" s="224"/>
    </row>
    <row r="414" spans="2:3" x14ac:dyDescent="0.3">
      <c r="B414" s="224">
        <v>15202</v>
      </c>
      <c r="C414" s="224"/>
    </row>
    <row r="415" spans="2:3" x14ac:dyDescent="0.3">
      <c r="B415" s="224">
        <v>15205</v>
      </c>
      <c r="C415" s="224"/>
    </row>
    <row r="416" spans="2:3" x14ac:dyDescent="0.3">
      <c r="B416" s="224">
        <v>15215</v>
      </c>
      <c r="C416" s="224"/>
    </row>
    <row r="417" spans="2:3" x14ac:dyDescent="0.3">
      <c r="B417" s="224">
        <v>15224</v>
      </c>
      <c r="C417" s="224"/>
    </row>
    <row r="418" spans="2:3" x14ac:dyDescent="0.3">
      <c r="B418" s="224">
        <v>15276</v>
      </c>
      <c r="C418" s="224"/>
    </row>
    <row r="419" spans="2:3" x14ac:dyDescent="0.3">
      <c r="B419" s="224">
        <v>15180</v>
      </c>
      <c r="C419" s="224"/>
    </row>
    <row r="420" spans="2:3" x14ac:dyDescent="0.3">
      <c r="B420" s="224">
        <v>15192</v>
      </c>
      <c r="C420" s="224"/>
    </row>
    <row r="421" spans="2:3" x14ac:dyDescent="0.3">
      <c r="B421" s="224">
        <v>15218</v>
      </c>
      <c r="C421" s="224"/>
    </row>
    <row r="422" spans="2:3" x14ac:dyDescent="0.3">
      <c r="B422" s="224">
        <v>15153</v>
      </c>
      <c r="C422" s="224"/>
    </row>
    <row r="423" spans="2:3" x14ac:dyDescent="0.3">
      <c r="B423" s="224">
        <v>15221</v>
      </c>
      <c r="C423" s="224"/>
    </row>
    <row r="424" spans="2:3" x14ac:dyDescent="0.3">
      <c r="B424" s="224">
        <v>15304</v>
      </c>
      <c r="C424" s="224"/>
    </row>
    <row r="425" spans="2:3" x14ac:dyDescent="0.3">
      <c r="B425" s="224">
        <v>15305</v>
      </c>
      <c r="C425" s="224"/>
    </row>
    <row r="426" spans="2:3" x14ac:dyDescent="0.3">
      <c r="B426" s="224">
        <v>15136</v>
      </c>
      <c r="C426" s="224"/>
    </row>
    <row r="427" spans="2:3" x14ac:dyDescent="0.3">
      <c r="B427" s="224">
        <v>15137</v>
      </c>
      <c r="C427" s="224"/>
    </row>
    <row r="428" spans="2:3" x14ac:dyDescent="0.3">
      <c r="B428" s="224" t="s">
        <v>551</v>
      </c>
      <c r="C428" s="224"/>
    </row>
    <row r="429" spans="2:3" x14ac:dyDescent="0.3">
      <c r="B429" s="224">
        <v>15297</v>
      </c>
      <c r="C429" s="224"/>
    </row>
    <row r="430" spans="2:3" x14ac:dyDescent="0.3">
      <c r="B430" s="224">
        <v>15310</v>
      </c>
      <c r="C430" s="224"/>
    </row>
    <row r="431" spans="2:3" x14ac:dyDescent="0.3">
      <c r="B431" s="224">
        <v>15294</v>
      </c>
      <c r="C431" s="224"/>
    </row>
    <row r="432" spans="2:3" x14ac:dyDescent="0.3">
      <c r="B432" s="224">
        <v>15313</v>
      </c>
      <c r="C432" s="224"/>
    </row>
    <row r="433" spans="2:3" x14ac:dyDescent="0.3">
      <c r="B433" s="224" t="s">
        <v>552</v>
      </c>
      <c r="C433" s="224"/>
    </row>
    <row r="434" spans="2:3" x14ac:dyDescent="0.3">
      <c r="B434" s="224">
        <v>15227</v>
      </c>
      <c r="C434" s="224"/>
    </row>
    <row r="435" spans="2:3" x14ac:dyDescent="0.3">
      <c r="B435" s="224">
        <v>15158</v>
      </c>
      <c r="C435" s="224"/>
    </row>
    <row r="436" spans="2:3" x14ac:dyDescent="0.3">
      <c r="B436" s="224"/>
      <c r="C436" s="224"/>
    </row>
    <row r="437" spans="2:3" x14ac:dyDescent="0.3">
      <c r="B437" s="224"/>
      <c r="C437" s="224"/>
    </row>
    <row r="438" spans="2:3" x14ac:dyDescent="0.3">
      <c r="B438" s="224"/>
      <c r="C438" s="224"/>
    </row>
    <row r="439" spans="2:3" x14ac:dyDescent="0.3">
      <c r="B439" s="224">
        <v>15100</v>
      </c>
      <c r="C439" s="224"/>
    </row>
    <row r="440" spans="2:3" x14ac:dyDescent="0.3">
      <c r="B440" s="224">
        <v>15123</v>
      </c>
      <c r="C440" s="224"/>
    </row>
    <row r="441" spans="2:3" x14ac:dyDescent="0.3">
      <c r="B441" s="224">
        <v>15133</v>
      </c>
      <c r="C441" s="224"/>
    </row>
    <row r="442" spans="2:3" x14ac:dyDescent="0.3">
      <c r="B442" s="224">
        <v>15234</v>
      </c>
      <c r="C442" s="224"/>
    </row>
    <row r="443" spans="2:3" x14ac:dyDescent="0.3">
      <c r="B443" s="224">
        <v>15247</v>
      </c>
      <c r="C443" s="224"/>
    </row>
    <row r="444" spans="2:3" x14ac:dyDescent="0.3">
      <c r="B444" s="224" t="s">
        <v>553</v>
      </c>
      <c r="C444" s="224"/>
    </row>
    <row r="445" spans="2:3" x14ac:dyDescent="0.3">
      <c r="B445" s="224"/>
      <c r="C445" s="224"/>
    </row>
    <row r="446" spans="2:3" x14ac:dyDescent="0.3">
      <c r="B446" s="224"/>
      <c r="C446" s="224"/>
    </row>
    <row r="447" spans="2:3" x14ac:dyDescent="0.3">
      <c r="B447" s="224"/>
      <c r="C447" s="224"/>
    </row>
    <row r="448" spans="2:3" x14ac:dyDescent="0.3">
      <c r="B448" s="224">
        <v>15320</v>
      </c>
      <c r="C448" s="224"/>
    </row>
    <row r="449" spans="2:3" x14ac:dyDescent="0.3">
      <c r="B449" s="224"/>
      <c r="C449" s="224"/>
    </row>
    <row r="450" spans="2:3" x14ac:dyDescent="0.3">
      <c r="B450" s="224"/>
      <c r="C450" s="224"/>
    </row>
    <row r="451" spans="2:3" x14ac:dyDescent="0.3">
      <c r="B451" s="224"/>
      <c r="C451" s="224"/>
    </row>
    <row r="452" spans="2:3" x14ac:dyDescent="0.3">
      <c r="B452" s="224"/>
      <c r="C452" s="224"/>
    </row>
    <row r="453" spans="2:3" x14ac:dyDescent="0.3">
      <c r="B453" s="224"/>
      <c r="C453" s="224"/>
    </row>
    <row r="454" spans="2:3" x14ac:dyDescent="0.3">
      <c r="B454" s="224"/>
      <c r="C454" s="224"/>
    </row>
    <row r="455" spans="2:3" x14ac:dyDescent="0.3">
      <c r="B455" s="224"/>
      <c r="C455" s="224"/>
    </row>
    <row r="456" spans="2:3" x14ac:dyDescent="0.3">
      <c r="B456" s="224">
        <v>16103</v>
      </c>
      <c r="C456" s="224"/>
    </row>
    <row r="457" spans="2:3" x14ac:dyDescent="0.3">
      <c r="B457" s="224">
        <v>16100</v>
      </c>
      <c r="C457" s="224"/>
    </row>
    <row r="458" spans="2:3" x14ac:dyDescent="0.3">
      <c r="B458" s="224">
        <v>16106</v>
      </c>
      <c r="C458" s="224"/>
    </row>
    <row r="459" spans="2:3" x14ac:dyDescent="0.3">
      <c r="B459" s="224">
        <v>16131</v>
      </c>
      <c r="C459" s="224"/>
    </row>
    <row r="460" spans="2:3" x14ac:dyDescent="0.3">
      <c r="B460" s="224">
        <v>16132</v>
      </c>
      <c r="C460" s="224"/>
    </row>
    <row r="461" spans="2:3" x14ac:dyDescent="0.3">
      <c r="B461" s="224">
        <v>16133</v>
      </c>
      <c r="C461" s="224"/>
    </row>
    <row r="462" spans="2:3" x14ac:dyDescent="0.3">
      <c r="B462" s="224">
        <v>16134</v>
      </c>
      <c r="C462" s="224"/>
    </row>
    <row r="463" spans="2:3" x14ac:dyDescent="0.3">
      <c r="B463" s="224">
        <v>16135</v>
      </c>
      <c r="C463" s="224"/>
    </row>
  </sheetData>
  <autoFilter ref="T1:W346" xr:uid="{019CDB3E-EBAA-4F45-9376-F487A758935C}">
    <filterColumn colId="1">
      <filters>
        <filter val="#N/A"/>
      </filters>
    </filterColumn>
  </autoFilter>
  <sortState xmlns:xlrd2="http://schemas.microsoft.com/office/spreadsheetml/2017/richdata2" ref="T2:U122">
    <sortCondition ref="T2:T1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34"/>
  <sheetViews>
    <sheetView workbookViewId="0">
      <selection activeCell="C6" sqref="C6"/>
    </sheetView>
  </sheetViews>
  <sheetFormatPr defaultRowHeight="14.4" x14ac:dyDescent="0.3"/>
  <cols>
    <col min="1" max="1" width="60.77734375" style="5" customWidth="1"/>
    <col min="2" max="2" width="18.77734375" style="1" customWidth="1"/>
    <col min="3" max="3" width="15.77734375" style="1" customWidth="1"/>
    <col min="4" max="4" width="37.77734375" style="1" bestFit="1" customWidth="1"/>
    <col min="5" max="5" width="30.77734375" style="1" customWidth="1"/>
  </cols>
  <sheetData>
    <row r="1" spans="1:5" s="3" customFormat="1" x14ac:dyDescent="0.3">
      <c r="A1" s="4" t="s">
        <v>1</v>
      </c>
      <c r="B1" s="2" t="s">
        <v>2</v>
      </c>
      <c r="C1" s="2"/>
      <c r="D1" s="2"/>
      <c r="E1" s="2"/>
    </row>
    <row r="2" spans="1:5" s="3" customFormat="1" x14ac:dyDescent="0.3">
      <c r="A2" s="4" t="s">
        <v>1</v>
      </c>
      <c r="B2" s="2" t="s">
        <v>3</v>
      </c>
      <c r="C2" s="2" t="s">
        <v>4</v>
      </c>
      <c r="D2" s="2"/>
      <c r="E2" s="2"/>
    </row>
    <row r="3" spans="1:5" x14ac:dyDescent="0.3">
      <c r="A3" s="5" t="s">
        <v>5</v>
      </c>
      <c r="B3" s="1" t="s">
        <v>6</v>
      </c>
      <c r="C3" s="1" t="s">
        <v>7</v>
      </c>
    </row>
    <row r="4" spans="1:5" x14ac:dyDescent="0.3">
      <c r="A4" s="5" t="s">
        <v>5</v>
      </c>
      <c r="B4" s="1" t="s">
        <v>8</v>
      </c>
      <c r="C4" s="1" t="s">
        <v>9</v>
      </c>
    </row>
    <row r="5" spans="1:5" x14ac:dyDescent="0.3">
      <c r="A5" s="5" t="s">
        <v>5</v>
      </c>
      <c r="B5" s="155" t="s">
        <v>10</v>
      </c>
      <c r="C5" s="1">
        <v>202509</v>
      </c>
    </row>
    <row r="6" spans="1:5" x14ac:dyDescent="0.3">
      <c r="A6" s="5" t="s">
        <v>11</v>
      </c>
      <c r="B6" s="1" t="s">
        <v>12</v>
      </c>
      <c r="C6" s="16"/>
    </row>
    <row r="7" spans="1:5" x14ac:dyDescent="0.3">
      <c r="A7" s="156" t="s">
        <v>13</v>
      </c>
      <c r="B7" s="156" t="s">
        <v>14</v>
      </c>
      <c r="C7" s="15">
        <v>201301</v>
      </c>
    </row>
    <row r="8" spans="1:5" x14ac:dyDescent="0.3">
      <c r="A8" s="155" t="s">
        <v>13</v>
      </c>
      <c r="B8" s="155" t="s">
        <v>15</v>
      </c>
      <c r="C8">
        <v>202501</v>
      </c>
    </row>
    <row r="9" spans="1:5" x14ac:dyDescent="0.3">
      <c r="A9" s="155" t="s">
        <v>13</v>
      </c>
      <c r="B9" s="155" t="s">
        <v>16</v>
      </c>
      <c r="C9">
        <v>202514</v>
      </c>
    </row>
    <row r="11" spans="1:5" s="3" customFormat="1" x14ac:dyDescent="0.3">
      <c r="A11" s="4" t="s">
        <v>1</v>
      </c>
      <c r="B11" s="2" t="s">
        <v>17</v>
      </c>
      <c r="C11" s="2"/>
      <c r="D11" s="2"/>
      <c r="E11" s="2"/>
    </row>
    <row r="12" spans="1:5" x14ac:dyDescent="0.3">
      <c r="A12" s="5" t="s">
        <v>18</v>
      </c>
      <c r="B12" s="1" t="s">
        <v>19</v>
      </c>
      <c r="C12" s="1" t="s">
        <v>20</v>
      </c>
    </row>
    <row r="13" spans="1:5" x14ac:dyDescent="0.3">
      <c r="A13" s="5" t="s">
        <v>18</v>
      </c>
      <c r="B13" s="1" t="s">
        <v>21</v>
      </c>
      <c r="C13" s="1" t="s">
        <v>22</v>
      </c>
    </row>
    <row r="14" spans="1:5" x14ac:dyDescent="0.3">
      <c r="A14" s="5" t="s">
        <v>18</v>
      </c>
      <c r="B14" s="1" t="s">
        <v>23</v>
      </c>
      <c r="C14" s="1" t="s">
        <v>24</v>
      </c>
    </row>
    <row r="16" spans="1:5" s="3" customFormat="1" x14ac:dyDescent="0.3">
      <c r="A16" s="4" t="s">
        <v>1</v>
      </c>
      <c r="B16" s="2" t="s">
        <v>25</v>
      </c>
      <c r="C16" s="2"/>
      <c r="D16" s="2"/>
      <c r="E16" s="2"/>
    </row>
    <row r="17" spans="1:5" s="3" customFormat="1" x14ac:dyDescent="0.3">
      <c r="A17" s="4" t="s">
        <v>1</v>
      </c>
      <c r="B17" s="2" t="s">
        <v>26</v>
      </c>
      <c r="C17" s="2"/>
      <c r="D17" s="2"/>
      <c r="E17" s="2"/>
    </row>
    <row r="18" spans="1:5" x14ac:dyDescent="0.3">
      <c r="A18" s="5" t="s">
        <v>27</v>
      </c>
      <c r="B18" s="1" t="s">
        <v>28</v>
      </c>
      <c r="C18" s="1" t="s">
        <v>29</v>
      </c>
    </row>
    <row r="19" spans="1:5" x14ac:dyDescent="0.3">
      <c r="A19" s="5" t="s">
        <v>27</v>
      </c>
      <c r="B19" s="1" t="s">
        <v>30</v>
      </c>
      <c r="C19" s="1" t="s">
        <v>31</v>
      </c>
    </row>
    <row r="20" spans="1:5" x14ac:dyDescent="0.3">
      <c r="A20" s="5" t="s">
        <v>27</v>
      </c>
      <c r="B20" s="1" t="s">
        <v>32</v>
      </c>
      <c r="C20" s="1" t="s">
        <v>33</v>
      </c>
    </row>
    <row r="21" spans="1:5" x14ac:dyDescent="0.3">
      <c r="A21" s="5" t="s">
        <v>27</v>
      </c>
      <c r="B21" s="1" t="s">
        <v>34</v>
      </c>
      <c r="C21" s="1" t="s">
        <v>35</v>
      </c>
    </row>
    <row r="22" spans="1:5" x14ac:dyDescent="0.3">
      <c r="A22" s="5" t="s">
        <v>27</v>
      </c>
      <c r="B22" s="1" t="s">
        <v>36</v>
      </c>
      <c r="C22" s="1" t="s">
        <v>37</v>
      </c>
    </row>
    <row r="23" spans="1:5" x14ac:dyDescent="0.3">
      <c r="A23" s="5" t="s">
        <v>27</v>
      </c>
      <c r="B23" s="1" t="s">
        <v>38</v>
      </c>
      <c r="C23" s="1" t="s">
        <v>39</v>
      </c>
    </row>
    <row r="24" spans="1:5" x14ac:dyDescent="0.3">
      <c r="A24" s="5" t="s">
        <v>27</v>
      </c>
      <c r="B24" s="1" t="s">
        <v>40</v>
      </c>
      <c r="C24" s="1" t="s">
        <v>41</v>
      </c>
    </row>
    <row r="25" spans="1:5" x14ac:dyDescent="0.3">
      <c r="A25" s="5" t="s">
        <v>27</v>
      </c>
      <c r="B25" s="1" t="s">
        <v>42</v>
      </c>
      <c r="C25" s="1" t="s">
        <v>43</v>
      </c>
    </row>
    <row r="26" spans="1:5" x14ac:dyDescent="0.3">
      <c r="A26" s="5" t="s">
        <v>27</v>
      </c>
      <c r="B26" s="1" t="s">
        <v>44</v>
      </c>
      <c r="C26" s="1" t="s">
        <v>45</v>
      </c>
    </row>
    <row r="27" spans="1:5" x14ac:dyDescent="0.3">
      <c r="A27" s="5" t="s">
        <v>27</v>
      </c>
      <c r="B27" s="1" t="s">
        <v>46</v>
      </c>
      <c r="C27" s="1" t="s">
        <v>47</v>
      </c>
    </row>
    <row r="28" spans="1:5" x14ac:dyDescent="0.3">
      <c r="A28" s="5" t="s">
        <v>27</v>
      </c>
      <c r="B28" s="1" t="s">
        <v>48</v>
      </c>
      <c r="C28" s="1" t="s">
        <v>49</v>
      </c>
    </row>
    <row r="29" spans="1:5" x14ac:dyDescent="0.3">
      <c r="A29" s="5" t="s">
        <v>27</v>
      </c>
      <c r="B29" s="1" t="s">
        <v>50</v>
      </c>
      <c r="C29" s="1" t="s">
        <v>51</v>
      </c>
    </row>
    <row r="30" spans="1:5" x14ac:dyDescent="0.3">
      <c r="A30" s="5" t="s">
        <v>27</v>
      </c>
      <c r="B30" s="1" t="s">
        <v>52</v>
      </c>
      <c r="C30" s="1" t="s">
        <v>53</v>
      </c>
    </row>
    <row r="32" spans="1:5" s="3" customFormat="1" x14ac:dyDescent="0.3">
      <c r="A32" s="4"/>
      <c r="B32" s="2"/>
      <c r="C32" s="2"/>
      <c r="D32" s="2"/>
      <c r="E32" s="2"/>
    </row>
    <row r="33" spans="1:5" s="3" customFormat="1" x14ac:dyDescent="0.3">
      <c r="A33" s="4"/>
      <c r="B33" s="2"/>
      <c r="C33" s="2"/>
      <c r="D33" s="2"/>
      <c r="E33" s="2"/>
    </row>
    <row r="34" spans="1:5" x14ac:dyDescent="0.3">
      <c r="A34" s="6"/>
    </row>
  </sheetData>
  <pageMargins left="0.7" right="0.7" top="0.75" bottom="0.75" header="0.3" footer="0.3"/>
  <pageSetup paperSize="9" orientation="portrait" r:id="rId1"/>
  <headerFooter>
    <oddHeader>&amp;L </oddHeader>
    <oddFooter>&amp;L </oddFooter>
    <evenHeader>&amp;L </evenHeader>
    <evenFooter>&amp;L </evenFooter>
    <firstHeader>&amp;L </firstHeader>
    <firstFooter>&amp;L 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 fitToPage="1"/>
  </sheetPr>
  <dimension ref="A1:DY183"/>
  <sheetViews>
    <sheetView showGridLines="0" topLeftCell="I1" zoomScale="80" zoomScaleNormal="80" workbookViewId="0">
      <pane ySplit="17" topLeftCell="A51" activePane="bottomLeft" state="frozen"/>
      <selection activeCell="I7" sqref="I7"/>
      <selection pane="bottomLeft" activeCell="DN34" sqref="DN34"/>
    </sheetView>
  </sheetViews>
  <sheetFormatPr defaultRowHeight="13.2" outlineLevelCol="1" x14ac:dyDescent="0.25"/>
  <cols>
    <col min="1" max="2" width="5.77734375" style="7" hidden="1" customWidth="1"/>
    <col min="3" max="3" width="7.44140625" style="7" hidden="1" customWidth="1"/>
    <col min="4" max="4" width="20.21875" style="7" hidden="1" customWidth="1"/>
    <col min="5" max="5" width="15.77734375" style="7" hidden="1" customWidth="1"/>
    <col min="6" max="6" width="16" style="7" hidden="1" customWidth="1"/>
    <col min="7" max="7" width="8" style="7" hidden="1" customWidth="1"/>
    <col min="8" max="8" width="11.77734375" style="7" hidden="1" customWidth="1"/>
    <col min="9" max="9" width="5.77734375" style="7" customWidth="1"/>
    <col min="10" max="10" width="79.44140625" style="8" bestFit="1" customWidth="1"/>
    <col min="11" max="11" width="1.77734375" style="7" hidden="1" customWidth="1"/>
    <col min="12" max="12" width="16.21875" style="17" bestFit="1" customWidth="1"/>
    <col min="13" max="13" width="13.5546875" style="17" bestFit="1" customWidth="1"/>
    <col min="14" max="14" width="17.77734375" style="17" customWidth="1"/>
    <col min="15" max="15" width="9.77734375" style="17" hidden="1" customWidth="1" outlineLevel="1"/>
    <col min="16" max="16" width="12.21875" style="17" hidden="1" customWidth="1" outlineLevel="1"/>
    <col min="17" max="17" width="15.77734375" style="17" hidden="1" customWidth="1" outlineLevel="1"/>
    <col min="18" max="18" width="11.21875" style="17" bestFit="1" customWidth="1" collapsed="1"/>
    <col min="19" max="19" width="1.5546875" style="17" customWidth="1"/>
    <col min="20" max="20" width="16" style="17" hidden="1" customWidth="1"/>
    <col min="21" max="21" width="13.21875" style="17" customWidth="1"/>
    <col min="22" max="22" width="12.77734375" style="17" customWidth="1"/>
    <col min="23" max="23" width="21.21875" style="17" hidden="1" customWidth="1"/>
    <col min="24" max="24" width="14.5546875" style="17" hidden="1" customWidth="1"/>
    <col min="25" max="25" width="2" style="17" hidden="1" customWidth="1"/>
    <col min="26" max="27" width="14.5546875" style="17" hidden="1" customWidth="1"/>
    <col min="28" max="28" width="2.44140625" style="17" hidden="1" customWidth="1"/>
    <col min="29" max="30" width="14.5546875" style="17" hidden="1" customWidth="1"/>
    <col min="31" max="31" width="9.21875" style="17" hidden="1" customWidth="1"/>
    <col min="32" max="37" width="17" style="17" hidden="1" customWidth="1" outlineLevel="1"/>
    <col min="38" max="39" width="9.21875" style="7" hidden="1" customWidth="1" outlineLevel="1"/>
    <col min="40" max="40" width="9.21875" style="7" hidden="1" customWidth="1" collapsed="1"/>
    <col min="41" max="41" width="16.5546875" style="17" hidden="1" customWidth="1"/>
    <col min="42" max="42" width="14.5546875" style="17" hidden="1" customWidth="1"/>
    <col min="43" max="43" width="9.21875" style="7" hidden="1" customWidth="1"/>
    <col min="44" max="44" width="16.5546875" style="17" hidden="1" customWidth="1"/>
    <col min="45" max="45" width="14.5546875" style="17" hidden="1" customWidth="1"/>
    <col min="46" max="47" width="9.21875" style="7" hidden="1" customWidth="1"/>
    <col min="48" max="49" width="10.77734375" style="7" hidden="1" customWidth="1"/>
    <col min="50" max="50" width="9.21875" style="7" hidden="1" customWidth="1"/>
    <col min="51" max="116" width="8.77734375" style="7" hidden="1" customWidth="1"/>
    <col min="117" max="128" width="8.77734375" style="7" customWidth="1"/>
    <col min="129" max="129" width="37.5546875" style="7" customWidth="1"/>
    <col min="130" max="267" width="9.21875" style="7"/>
    <col min="268" max="268" width="16" style="7" customWidth="1"/>
    <col min="269" max="269" width="12.77734375" style="7" customWidth="1"/>
    <col min="270" max="270" width="12" style="7" customWidth="1"/>
    <col min="271" max="271" width="16" style="7" customWidth="1"/>
    <col min="272" max="272" width="55" style="7" bestFit="1" customWidth="1"/>
    <col min="273" max="273" width="3.21875" style="7" customWidth="1"/>
    <col min="274" max="274" width="16" style="7" customWidth="1"/>
    <col min="275" max="275" width="16.21875" style="7" customWidth="1"/>
    <col min="276" max="276" width="14.77734375" style="7" bestFit="1" customWidth="1"/>
    <col min="277" max="277" width="3.44140625" style="7" customWidth="1"/>
    <col min="278" max="278" width="15.77734375" style="7" customWidth="1"/>
    <col min="279" max="279" width="21" style="7" customWidth="1"/>
    <col min="280" max="280" width="3.77734375" style="7" customWidth="1"/>
    <col min="281" max="281" width="16.77734375" style="7" customWidth="1"/>
    <col min="282" max="282" width="21.44140625" style="7" customWidth="1"/>
    <col min="283" max="283" width="13.5546875" style="7" customWidth="1"/>
    <col min="284" max="284" width="2.21875" style="7" customWidth="1"/>
    <col min="285" max="285" width="16.5546875" style="7" customWidth="1"/>
    <col min="286" max="286" width="14.5546875" style="7" customWidth="1"/>
    <col min="287" max="287" width="41.21875" style="7" customWidth="1"/>
    <col min="288" max="288" width="9.21875" style="7"/>
    <col min="289" max="294" width="17" style="7" customWidth="1"/>
    <col min="295" max="295" width="9.21875" style="7" customWidth="1"/>
    <col min="296" max="523" width="9.21875" style="7"/>
    <col min="524" max="524" width="16" style="7" customWidth="1"/>
    <col min="525" max="525" width="12.77734375" style="7" customWidth="1"/>
    <col min="526" max="526" width="12" style="7" customWidth="1"/>
    <col min="527" max="527" width="16" style="7" customWidth="1"/>
    <col min="528" max="528" width="55" style="7" bestFit="1" customWidth="1"/>
    <col min="529" max="529" width="3.21875" style="7" customWidth="1"/>
    <col min="530" max="530" width="16" style="7" customWidth="1"/>
    <col min="531" max="531" width="16.21875" style="7" customWidth="1"/>
    <col min="532" max="532" width="14.77734375" style="7" bestFit="1" customWidth="1"/>
    <col min="533" max="533" width="3.44140625" style="7" customWidth="1"/>
    <col min="534" max="534" width="15.77734375" style="7" customWidth="1"/>
    <col min="535" max="535" width="21" style="7" customWidth="1"/>
    <col min="536" max="536" width="3.77734375" style="7" customWidth="1"/>
    <col min="537" max="537" width="16.77734375" style="7" customWidth="1"/>
    <col min="538" max="538" width="21.44140625" style="7" customWidth="1"/>
    <col min="539" max="539" width="13.5546875" style="7" customWidth="1"/>
    <col min="540" max="540" width="2.21875" style="7" customWidth="1"/>
    <col min="541" max="541" width="16.5546875" style="7" customWidth="1"/>
    <col min="542" max="542" width="14.5546875" style="7" customWidth="1"/>
    <col min="543" max="543" width="41.21875" style="7" customWidth="1"/>
    <col min="544" max="544" width="9.21875" style="7"/>
    <col min="545" max="550" width="17" style="7" customWidth="1"/>
    <col min="551" max="551" width="9.21875" style="7" customWidth="1"/>
    <col min="552" max="779" width="9.21875" style="7"/>
    <col min="780" max="780" width="16" style="7" customWidth="1"/>
    <col min="781" max="781" width="12.77734375" style="7" customWidth="1"/>
    <col min="782" max="782" width="12" style="7" customWidth="1"/>
    <col min="783" max="783" width="16" style="7" customWidth="1"/>
    <col min="784" max="784" width="55" style="7" bestFit="1" customWidth="1"/>
    <col min="785" max="785" width="3.21875" style="7" customWidth="1"/>
    <col min="786" max="786" width="16" style="7" customWidth="1"/>
    <col min="787" max="787" width="16.21875" style="7" customWidth="1"/>
    <col min="788" max="788" width="14.77734375" style="7" bestFit="1" customWidth="1"/>
    <col min="789" max="789" width="3.44140625" style="7" customWidth="1"/>
    <col min="790" max="790" width="15.77734375" style="7" customWidth="1"/>
    <col min="791" max="791" width="21" style="7" customWidth="1"/>
    <col min="792" max="792" width="3.77734375" style="7" customWidth="1"/>
    <col min="793" max="793" width="16.77734375" style="7" customWidth="1"/>
    <col min="794" max="794" width="21.44140625" style="7" customWidth="1"/>
    <col min="795" max="795" width="13.5546875" style="7" customWidth="1"/>
    <col min="796" max="796" width="2.21875" style="7" customWidth="1"/>
    <col min="797" max="797" width="16.5546875" style="7" customWidth="1"/>
    <col min="798" max="798" width="14.5546875" style="7" customWidth="1"/>
    <col min="799" max="799" width="41.21875" style="7" customWidth="1"/>
    <col min="800" max="800" width="9.21875" style="7"/>
    <col min="801" max="806" width="17" style="7" customWidth="1"/>
    <col min="807" max="807" width="9.21875" style="7" customWidth="1"/>
    <col min="808" max="1035" width="9.21875" style="7"/>
    <col min="1036" max="1036" width="16" style="7" customWidth="1"/>
    <col min="1037" max="1037" width="12.77734375" style="7" customWidth="1"/>
    <col min="1038" max="1038" width="12" style="7" customWidth="1"/>
    <col min="1039" max="1039" width="16" style="7" customWidth="1"/>
    <col min="1040" max="1040" width="55" style="7" bestFit="1" customWidth="1"/>
    <col min="1041" max="1041" width="3.21875" style="7" customWidth="1"/>
    <col min="1042" max="1042" width="16" style="7" customWidth="1"/>
    <col min="1043" max="1043" width="16.21875" style="7" customWidth="1"/>
    <col min="1044" max="1044" width="14.77734375" style="7" bestFit="1" customWidth="1"/>
    <col min="1045" max="1045" width="3.44140625" style="7" customWidth="1"/>
    <col min="1046" max="1046" width="15.77734375" style="7" customWidth="1"/>
    <col min="1047" max="1047" width="21" style="7" customWidth="1"/>
    <col min="1048" max="1048" width="3.77734375" style="7" customWidth="1"/>
    <col min="1049" max="1049" width="16.77734375" style="7" customWidth="1"/>
    <col min="1050" max="1050" width="21.44140625" style="7" customWidth="1"/>
    <col min="1051" max="1051" width="13.5546875" style="7" customWidth="1"/>
    <col min="1052" max="1052" width="2.21875" style="7" customWidth="1"/>
    <col min="1053" max="1053" width="16.5546875" style="7" customWidth="1"/>
    <col min="1054" max="1054" width="14.5546875" style="7" customWidth="1"/>
    <col min="1055" max="1055" width="41.21875" style="7" customWidth="1"/>
    <col min="1056" max="1056" width="9.21875" style="7"/>
    <col min="1057" max="1062" width="17" style="7" customWidth="1"/>
    <col min="1063" max="1063" width="9.21875" style="7" customWidth="1"/>
    <col min="1064" max="1291" width="9.21875" style="7"/>
    <col min="1292" max="1292" width="16" style="7" customWidth="1"/>
    <col min="1293" max="1293" width="12.77734375" style="7" customWidth="1"/>
    <col min="1294" max="1294" width="12" style="7" customWidth="1"/>
    <col min="1295" max="1295" width="16" style="7" customWidth="1"/>
    <col min="1296" max="1296" width="55" style="7" bestFit="1" customWidth="1"/>
    <col min="1297" max="1297" width="3.21875" style="7" customWidth="1"/>
    <col min="1298" max="1298" width="16" style="7" customWidth="1"/>
    <col min="1299" max="1299" width="16.21875" style="7" customWidth="1"/>
    <col min="1300" max="1300" width="14.77734375" style="7" bestFit="1" customWidth="1"/>
    <col min="1301" max="1301" width="3.44140625" style="7" customWidth="1"/>
    <col min="1302" max="1302" width="15.77734375" style="7" customWidth="1"/>
    <col min="1303" max="1303" width="21" style="7" customWidth="1"/>
    <col min="1304" max="1304" width="3.77734375" style="7" customWidth="1"/>
    <col min="1305" max="1305" width="16.77734375" style="7" customWidth="1"/>
    <col min="1306" max="1306" width="21.44140625" style="7" customWidth="1"/>
    <col min="1307" max="1307" width="13.5546875" style="7" customWidth="1"/>
    <col min="1308" max="1308" width="2.21875" style="7" customWidth="1"/>
    <col min="1309" max="1309" width="16.5546875" style="7" customWidth="1"/>
    <col min="1310" max="1310" width="14.5546875" style="7" customWidth="1"/>
    <col min="1311" max="1311" width="41.21875" style="7" customWidth="1"/>
    <col min="1312" max="1312" width="9.21875" style="7"/>
    <col min="1313" max="1318" width="17" style="7" customWidth="1"/>
    <col min="1319" max="1319" width="9.21875" style="7" customWidth="1"/>
    <col min="1320" max="1547" width="9.21875" style="7"/>
    <col min="1548" max="1548" width="16" style="7" customWidth="1"/>
    <col min="1549" max="1549" width="12.77734375" style="7" customWidth="1"/>
    <col min="1550" max="1550" width="12" style="7" customWidth="1"/>
    <col min="1551" max="1551" width="16" style="7" customWidth="1"/>
    <col min="1552" max="1552" width="55" style="7" bestFit="1" customWidth="1"/>
    <col min="1553" max="1553" width="3.21875" style="7" customWidth="1"/>
    <col min="1554" max="1554" width="16" style="7" customWidth="1"/>
    <col min="1555" max="1555" width="16.21875" style="7" customWidth="1"/>
    <col min="1556" max="1556" width="14.77734375" style="7" bestFit="1" customWidth="1"/>
    <col min="1557" max="1557" width="3.44140625" style="7" customWidth="1"/>
    <col min="1558" max="1558" width="15.77734375" style="7" customWidth="1"/>
    <col min="1559" max="1559" width="21" style="7" customWidth="1"/>
    <col min="1560" max="1560" width="3.77734375" style="7" customWidth="1"/>
    <col min="1561" max="1561" width="16.77734375" style="7" customWidth="1"/>
    <col min="1562" max="1562" width="21.44140625" style="7" customWidth="1"/>
    <col min="1563" max="1563" width="13.5546875" style="7" customWidth="1"/>
    <col min="1564" max="1564" width="2.21875" style="7" customWidth="1"/>
    <col min="1565" max="1565" width="16.5546875" style="7" customWidth="1"/>
    <col min="1566" max="1566" width="14.5546875" style="7" customWidth="1"/>
    <col min="1567" max="1567" width="41.21875" style="7" customWidth="1"/>
    <col min="1568" max="1568" width="9.21875" style="7"/>
    <col min="1569" max="1574" width="17" style="7" customWidth="1"/>
    <col min="1575" max="1575" width="9.21875" style="7" customWidth="1"/>
    <col min="1576" max="1803" width="9.21875" style="7"/>
    <col min="1804" max="1804" width="16" style="7" customWidth="1"/>
    <col min="1805" max="1805" width="12.77734375" style="7" customWidth="1"/>
    <col min="1806" max="1806" width="12" style="7" customWidth="1"/>
    <col min="1807" max="1807" width="16" style="7" customWidth="1"/>
    <col min="1808" max="1808" width="55" style="7" bestFit="1" customWidth="1"/>
    <col min="1809" max="1809" width="3.21875" style="7" customWidth="1"/>
    <col min="1810" max="1810" width="16" style="7" customWidth="1"/>
    <col min="1811" max="1811" width="16.21875" style="7" customWidth="1"/>
    <col min="1812" max="1812" width="14.77734375" style="7" bestFit="1" customWidth="1"/>
    <col min="1813" max="1813" width="3.44140625" style="7" customWidth="1"/>
    <col min="1814" max="1814" width="15.77734375" style="7" customWidth="1"/>
    <col min="1815" max="1815" width="21" style="7" customWidth="1"/>
    <col min="1816" max="1816" width="3.77734375" style="7" customWidth="1"/>
    <col min="1817" max="1817" width="16.77734375" style="7" customWidth="1"/>
    <col min="1818" max="1818" width="21.44140625" style="7" customWidth="1"/>
    <col min="1819" max="1819" width="13.5546875" style="7" customWidth="1"/>
    <col min="1820" max="1820" width="2.21875" style="7" customWidth="1"/>
    <col min="1821" max="1821" width="16.5546875" style="7" customWidth="1"/>
    <col min="1822" max="1822" width="14.5546875" style="7" customWidth="1"/>
    <col min="1823" max="1823" width="41.21875" style="7" customWidth="1"/>
    <col min="1824" max="1824" width="9.21875" style="7"/>
    <col min="1825" max="1830" width="17" style="7" customWidth="1"/>
    <col min="1831" max="1831" width="9.21875" style="7" customWidth="1"/>
    <col min="1832" max="2059" width="9.21875" style="7"/>
    <col min="2060" max="2060" width="16" style="7" customWidth="1"/>
    <col min="2061" max="2061" width="12.77734375" style="7" customWidth="1"/>
    <col min="2062" max="2062" width="12" style="7" customWidth="1"/>
    <col min="2063" max="2063" width="16" style="7" customWidth="1"/>
    <col min="2064" max="2064" width="55" style="7" bestFit="1" customWidth="1"/>
    <col min="2065" max="2065" width="3.21875" style="7" customWidth="1"/>
    <col min="2066" max="2066" width="16" style="7" customWidth="1"/>
    <col min="2067" max="2067" width="16.21875" style="7" customWidth="1"/>
    <col min="2068" max="2068" width="14.77734375" style="7" bestFit="1" customWidth="1"/>
    <col min="2069" max="2069" width="3.44140625" style="7" customWidth="1"/>
    <col min="2070" max="2070" width="15.77734375" style="7" customWidth="1"/>
    <col min="2071" max="2071" width="21" style="7" customWidth="1"/>
    <col min="2072" max="2072" width="3.77734375" style="7" customWidth="1"/>
    <col min="2073" max="2073" width="16.77734375" style="7" customWidth="1"/>
    <col min="2074" max="2074" width="21.44140625" style="7" customWidth="1"/>
    <col min="2075" max="2075" width="13.5546875" style="7" customWidth="1"/>
    <col min="2076" max="2076" width="2.21875" style="7" customWidth="1"/>
    <col min="2077" max="2077" width="16.5546875" style="7" customWidth="1"/>
    <col min="2078" max="2078" width="14.5546875" style="7" customWidth="1"/>
    <col min="2079" max="2079" width="41.21875" style="7" customWidth="1"/>
    <col min="2080" max="2080" width="9.21875" style="7"/>
    <col min="2081" max="2086" width="17" style="7" customWidth="1"/>
    <col min="2087" max="2087" width="9.21875" style="7" customWidth="1"/>
    <col min="2088" max="2315" width="9.21875" style="7"/>
    <col min="2316" max="2316" width="16" style="7" customWidth="1"/>
    <col min="2317" max="2317" width="12.77734375" style="7" customWidth="1"/>
    <col min="2318" max="2318" width="12" style="7" customWidth="1"/>
    <col min="2319" max="2319" width="16" style="7" customWidth="1"/>
    <col min="2320" max="2320" width="55" style="7" bestFit="1" customWidth="1"/>
    <col min="2321" max="2321" width="3.21875" style="7" customWidth="1"/>
    <col min="2322" max="2322" width="16" style="7" customWidth="1"/>
    <col min="2323" max="2323" width="16.21875" style="7" customWidth="1"/>
    <col min="2324" max="2324" width="14.77734375" style="7" bestFit="1" customWidth="1"/>
    <col min="2325" max="2325" width="3.44140625" style="7" customWidth="1"/>
    <col min="2326" max="2326" width="15.77734375" style="7" customWidth="1"/>
    <col min="2327" max="2327" width="21" style="7" customWidth="1"/>
    <col min="2328" max="2328" width="3.77734375" style="7" customWidth="1"/>
    <col min="2329" max="2329" width="16.77734375" style="7" customWidth="1"/>
    <col min="2330" max="2330" width="21.44140625" style="7" customWidth="1"/>
    <col min="2331" max="2331" width="13.5546875" style="7" customWidth="1"/>
    <col min="2332" max="2332" width="2.21875" style="7" customWidth="1"/>
    <col min="2333" max="2333" width="16.5546875" style="7" customWidth="1"/>
    <col min="2334" max="2334" width="14.5546875" style="7" customWidth="1"/>
    <col min="2335" max="2335" width="41.21875" style="7" customWidth="1"/>
    <col min="2336" max="2336" width="9.21875" style="7"/>
    <col min="2337" max="2342" width="17" style="7" customWidth="1"/>
    <col min="2343" max="2343" width="9.21875" style="7" customWidth="1"/>
    <col min="2344" max="2571" width="9.21875" style="7"/>
    <col min="2572" max="2572" width="16" style="7" customWidth="1"/>
    <col min="2573" max="2573" width="12.77734375" style="7" customWidth="1"/>
    <col min="2574" max="2574" width="12" style="7" customWidth="1"/>
    <col min="2575" max="2575" width="16" style="7" customWidth="1"/>
    <col min="2576" max="2576" width="55" style="7" bestFit="1" customWidth="1"/>
    <col min="2577" max="2577" width="3.21875" style="7" customWidth="1"/>
    <col min="2578" max="2578" width="16" style="7" customWidth="1"/>
    <col min="2579" max="2579" width="16.21875" style="7" customWidth="1"/>
    <col min="2580" max="2580" width="14.77734375" style="7" bestFit="1" customWidth="1"/>
    <col min="2581" max="2581" width="3.44140625" style="7" customWidth="1"/>
    <col min="2582" max="2582" width="15.77734375" style="7" customWidth="1"/>
    <col min="2583" max="2583" width="21" style="7" customWidth="1"/>
    <col min="2584" max="2584" width="3.77734375" style="7" customWidth="1"/>
    <col min="2585" max="2585" width="16.77734375" style="7" customWidth="1"/>
    <col min="2586" max="2586" width="21.44140625" style="7" customWidth="1"/>
    <col min="2587" max="2587" width="13.5546875" style="7" customWidth="1"/>
    <col min="2588" max="2588" width="2.21875" style="7" customWidth="1"/>
    <col min="2589" max="2589" width="16.5546875" style="7" customWidth="1"/>
    <col min="2590" max="2590" width="14.5546875" style="7" customWidth="1"/>
    <col min="2591" max="2591" width="41.21875" style="7" customWidth="1"/>
    <col min="2592" max="2592" width="9.21875" style="7"/>
    <col min="2593" max="2598" width="17" style="7" customWidth="1"/>
    <col min="2599" max="2599" width="9.21875" style="7" customWidth="1"/>
    <col min="2600" max="2827" width="9.21875" style="7"/>
    <col min="2828" max="2828" width="16" style="7" customWidth="1"/>
    <col min="2829" max="2829" width="12.77734375" style="7" customWidth="1"/>
    <col min="2830" max="2830" width="12" style="7" customWidth="1"/>
    <col min="2831" max="2831" width="16" style="7" customWidth="1"/>
    <col min="2832" max="2832" width="55" style="7" bestFit="1" customWidth="1"/>
    <col min="2833" max="2833" width="3.21875" style="7" customWidth="1"/>
    <col min="2834" max="2834" width="16" style="7" customWidth="1"/>
    <col min="2835" max="2835" width="16.21875" style="7" customWidth="1"/>
    <col min="2836" max="2836" width="14.77734375" style="7" bestFit="1" customWidth="1"/>
    <col min="2837" max="2837" width="3.44140625" style="7" customWidth="1"/>
    <col min="2838" max="2838" width="15.77734375" style="7" customWidth="1"/>
    <col min="2839" max="2839" width="21" style="7" customWidth="1"/>
    <col min="2840" max="2840" width="3.77734375" style="7" customWidth="1"/>
    <col min="2841" max="2841" width="16.77734375" style="7" customWidth="1"/>
    <col min="2842" max="2842" width="21.44140625" style="7" customWidth="1"/>
    <col min="2843" max="2843" width="13.5546875" style="7" customWidth="1"/>
    <col min="2844" max="2844" width="2.21875" style="7" customWidth="1"/>
    <col min="2845" max="2845" width="16.5546875" style="7" customWidth="1"/>
    <col min="2846" max="2846" width="14.5546875" style="7" customWidth="1"/>
    <col min="2847" max="2847" width="41.21875" style="7" customWidth="1"/>
    <col min="2848" max="2848" width="9.21875" style="7"/>
    <col min="2849" max="2854" width="17" style="7" customWidth="1"/>
    <col min="2855" max="2855" width="9.21875" style="7" customWidth="1"/>
    <col min="2856" max="3083" width="9.21875" style="7"/>
    <col min="3084" max="3084" width="16" style="7" customWidth="1"/>
    <col min="3085" max="3085" width="12.77734375" style="7" customWidth="1"/>
    <col min="3086" max="3086" width="12" style="7" customWidth="1"/>
    <col min="3087" max="3087" width="16" style="7" customWidth="1"/>
    <col min="3088" max="3088" width="55" style="7" bestFit="1" customWidth="1"/>
    <col min="3089" max="3089" width="3.21875" style="7" customWidth="1"/>
    <col min="3090" max="3090" width="16" style="7" customWidth="1"/>
    <col min="3091" max="3091" width="16.21875" style="7" customWidth="1"/>
    <col min="3092" max="3092" width="14.77734375" style="7" bestFit="1" customWidth="1"/>
    <col min="3093" max="3093" width="3.44140625" style="7" customWidth="1"/>
    <col min="3094" max="3094" width="15.77734375" style="7" customWidth="1"/>
    <col min="3095" max="3095" width="21" style="7" customWidth="1"/>
    <col min="3096" max="3096" width="3.77734375" style="7" customWidth="1"/>
    <col min="3097" max="3097" width="16.77734375" style="7" customWidth="1"/>
    <col min="3098" max="3098" width="21.44140625" style="7" customWidth="1"/>
    <col min="3099" max="3099" width="13.5546875" style="7" customWidth="1"/>
    <col min="3100" max="3100" width="2.21875" style="7" customWidth="1"/>
    <col min="3101" max="3101" width="16.5546875" style="7" customWidth="1"/>
    <col min="3102" max="3102" width="14.5546875" style="7" customWidth="1"/>
    <col min="3103" max="3103" width="41.21875" style="7" customWidth="1"/>
    <col min="3104" max="3104" width="9.21875" style="7"/>
    <col min="3105" max="3110" width="17" style="7" customWidth="1"/>
    <col min="3111" max="3111" width="9.21875" style="7" customWidth="1"/>
    <col min="3112" max="3339" width="9.21875" style="7"/>
    <col min="3340" max="3340" width="16" style="7" customWidth="1"/>
    <col min="3341" max="3341" width="12.77734375" style="7" customWidth="1"/>
    <col min="3342" max="3342" width="12" style="7" customWidth="1"/>
    <col min="3343" max="3343" width="16" style="7" customWidth="1"/>
    <col min="3344" max="3344" width="55" style="7" bestFit="1" customWidth="1"/>
    <col min="3345" max="3345" width="3.21875" style="7" customWidth="1"/>
    <col min="3346" max="3346" width="16" style="7" customWidth="1"/>
    <col min="3347" max="3347" width="16.21875" style="7" customWidth="1"/>
    <col min="3348" max="3348" width="14.77734375" style="7" bestFit="1" customWidth="1"/>
    <col min="3349" max="3349" width="3.44140625" style="7" customWidth="1"/>
    <col min="3350" max="3350" width="15.77734375" style="7" customWidth="1"/>
    <col min="3351" max="3351" width="21" style="7" customWidth="1"/>
    <col min="3352" max="3352" width="3.77734375" style="7" customWidth="1"/>
    <col min="3353" max="3353" width="16.77734375" style="7" customWidth="1"/>
    <col min="3354" max="3354" width="21.44140625" style="7" customWidth="1"/>
    <col min="3355" max="3355" width="13.5546875" style="7" customWidth="1"/>
    <col min="3356" max="3356" width="2.21875" style="7" customWidth="1"/>
    <col min="3357" max="3357" width="16.5546875" style="7" customWidth="1"/>
    <col min="3358" max="3358" width="14.5546875" style="7" customWidth="1"/>
    <col min="3359" max="3359" width="41.21875" style="7" customWidth="1"/>
    <col min="3360" max="3360" width="9.21875" style="7"/>
    <col min="3361" max="3366" width="17" style="7" customWidth="1"/>
    <col min="3367" max="3367" width="9.21875" style="7" customWidth="1"/>
    <col min="3368" max="3595" width="9.21875" style="7"/>
    <col min="3596" max="3596" width="16" style="7" customWidth="1"/>
    <col min="3597" max="3597" width="12.77734375" style="7" customWidth="1"/>
    <col min="3598" max="3598" width="12" style="7" customWidth="1"/>
    <col min="3599" max="3599" width="16" style="7" customWidth="1"/>
    <col min="3600" max="3600" width="55" style="7" bestFit="1" customWidth="1"/>
    <col min="3601" max="3601" width="3.21875" style="7" customWidth="1"/>
    <col min="3602" max="3602" width="16" style="7" customWidth="1"/>
    <col min="3603" max="3603" width="16.21875" style="7" customWidth="1"/>
    <col min="3604" max="3604" width="14.77734375" style="7" bestFit="1" customWidth="1"/>
    <col min="3605" max="3605" width="3.44140625" style="7" customWidth="1"/>
    <col min="3606" max="3606" width="15.77734375" style="7" customWidth="1"/>
    <col min="3607" max="3607" width="21" style="7" customWidth="1"/>
    <col min="3608" max="3608" width="3.77734375" style="7" customWidth="1"/>
    <col min="3609" max="3609" width="16.77734375" style="7" customWidth="1"/>
    <col min="3610" max="3610" width="21.44140625" style="7" customWidth="1"/>
    <col min="3611" max="3611" width="13.5546875" style="7" customWidth="1"/>
    <col min="3612" max="3612" width="2.21875" style="7" customWidth="1"/>
    <col min="3613" max="3613" width="16.5546875" style="7" customWidth="1"/>
    <col min="3614" max="3614" width="14.5546875" style="7" customWidth="1"/>
    <col min="3615" max="3615" width="41.21875" style="7" customWidth="1"/>
    <col min="3616" max="3616" width="9.21875" style="7"/>
    <col min="3617" max="3622" width="17" style="7" customWidth="1"/>
    <col min="3623" max="3623" width="9.21875" style="7" customWidth="1"/>
    <col min="3624" max="3851" width="9.21875" style="7"/>
    <col min="3852" max="3852" width="16" style="7" customWidth="1"/>
    <col min="3853" max="3853" width="12.77734375" style="7" customWidth="1"/>
    <col min="3854" max="3854" width="12" style="7" customWidth="1"/>
    <col min="3855" max="3855" width="16" style="7" customWidth="1"/>
    <col min="3856" max="3856" width="55" style="7" bestFit="1" customWidth="1"/>
    <col min="3857" max="3857" width="3.21875" style="7" customWidth="1"/>
    <col min="3858" max="3858" width="16" style="7" customWidth="1"/>
    <col min="3859" max="3859" width="16.21875" style="7" customWidth="1"/>
    <col min="3860" max="3860" width="14.77734375" style="7" bestFit="1" customWidth="1"/>
    <col min="3861" max="3861" width="3.44140625" style="7" customWidth="1"/>
    <col min="3862" max="3862" width="15.77734375" style="7" customWidth="1"/>
    <col min="3863" max="3863" width="21" style="7" customWidth="1"/>
    <col min="3864" max="3864" width="3.77734375" style="7" customWidth="1"/>
    <col min="3865" max="3865" width="16.77734375" style="7" customWidth="1"/>
    <col min="3866" max="3866" width="21.44140625" style="7" customWidth="1"/>
    <col min="3867" max="3867" width="13.5546875" style="7" customWidth="1"/>
    <col min="3868" max="3868" width="2.21875" style="7" customWidth="1"/>
    <col min="3869" max="3869" width="16.5546875" style="7" customWidth="1"/>
    <col min="3870" max="3870" width="14.5546875" style="7" customWidth="1"/>
    <col min="3871" max="3871" width="41.21875" style="7" customWidth="1"/>
    <col min="3872" max="3872" width="9.21875" style="7"/>
    <col min="3873" max="3878" width="17" style="7" customWidth="1"/>
    <col min="3879" max="3879" width="9.21875" style="7" customWidth="1"/>
    <col min="3880" max="4107" width="9.21875" style="7"/>
    <col min="4108" max="4108" width="16" style="7" customWidth="1"/>
    <col min="4109" max="4109" width="12.77734375" style="7" customWidth="1"/>
    <col min="4110" max="4110" width="12" style="7" customWidth="1"/>
    <col min="4111" max="4111" width="16" style="7" customWidth="1"/>
    <col min="4112" max="4112" width="55" style="7" bestFit="1" customWidth="1"/>
    <col min="4113" max="4113" width="3.21875" style="7" customWidth="1"/>
    <col min="4114" max="4114" width="16" style="7" customWidth="1"/>
    <col min="4115" max="4115" width="16.21875" style="7" customWidth="1"/>
    <col min="4116" max="4116" width="14.77734375" style="7" bestFit="1" customWidth="1"/>
    <col min="4117" max="4117" width="3.44140625" style="7" customWidth="1"/>
    <col min="4118" max="4118" width="15.77734375" style="7" customWidth="1"/>
    <col min="4119" max="4119" width="21" style="7" customWidth="1"/>
    <col min="4120" max="4120" width="3.77734375" style="7" customWidth="1"/>
    <col min="4121" max="4121" width="16.77734375" style="7" customWidth="1"/>
    <col min="4122" max="4122" width="21.44140625" style="7" customWidth="1"/>
    <col min="4123" max="4123" width="13.5546875" style="7" customWidth="1"/>
    <col min="4124" max="4124" width="2.21875" style="7" customWidth="1"/>
    <col min="4125" max="4125" width="16.5546875" style="7" customWidth="1"/>
    <col min="4126" max="4126" width="14.5546875" style="7" customWidth="1"/>
    <col min="4127" max="4127" width="41.21875" style="7" customWidth="1"/>
    <col min="4128" max="4128" width="9.21875" style="7"/>
    <col min="4129" max="4134" width="17" style="7" customWidth="1"/>
    <col min="4135" max="4135" width="9.21875" style="7" customWidth="1"/>
    <col min="4136" max="4363" width="9.21875" style="7"/>
    <col min="4364" max="4364" width="16" style="7" customWidth="1"/>
    <col min="4365" max="4365" width="12.77734375" style="7" customWidth="1"/>
    <col min="4366" max="4366" width="12" style="7" customWidth="1"/>
    <col min="4367" max="4367" width="16" style="7" customWidth="1"/>
    <col min="4368" max="4368" width="55" style="7" bestFit="1" customWidth="1"/>
    <col min="4369" max="4369" width="3.21875" style="7" customWidth="1"/>
    <col min="4370" max="4370" width="16" style="7" customWidth="1"/>
    <col min="4371" max="4371" width="16.21875" style="7" customWidth="1"/>
    <col min="4372" max="4372" width="14.77734375" style="7" bestFit="1" customWidth="1"/>
    <col min="4373" max="4373" width="3.44140625" style="7" customWidth="1"/>
    <col min="4374" max="4374" width="15.77734375" style="7" customWidth="1"/>
    <col min="4375" max="4375" width="21" style="7" customWidth="1"/>
    <col min="4376" max="4376" width="3.77734375" style="7" customWidth="1"/>
    <col min="4377" max="4377" width="16.77734375" style="7" customWidth="1"/>
    <col min="4378" max="4378" width="21.44140625" style="7" customWidth="1"/>
    <col min="4379" max="4379" width="13.5546875" style="7" customWidth="1"/>
    <col min="4380" max="4380" width="2.21875" style="7" customWidth="1"/>
    <col min="4381" max="4381" width="16.5546875" style="7" customWidth="1"/>
    <col min="4382" max="4382" width="14.5546875" style="7" customWidth="1"/>
    <col min="4383" max="4383" width="41.21875" style="7" customWidth="1"/>
    <col min="4384" max="4384" width="9.21875" style="7"/>
    <col min="4385" max="4390" width="17" style="7" customWidth="1"/>
    <col min="4391" max="4391" width="9.21875" style="7" customWidth="1"/>
    <col min="4392" max="4619" width="9.21875" style="7"/>
    <col min="4620" max="4620" width="16" style="7" customWidth="1"/>
    <col min="4621" max="4621" width="12.77734375" style="7" customWidth="1"/>
    <col min="4622" max="4622" width="12" style="7" customWidth="1"/>
    <col min="4623" max="4623" width="16" style="7" customWidth="1"/>
    <col min="4624" max="4624" width="55" style="7" bestFit="1" customWidth="1"/>
    <col min="4625" max="4625" width="3.21875" style="7" customWidth="1"/>
    <col min="4626" max="4626" width="16" style="7" customWidth="1"/>
    <col min="4627" max="4627" width="16.21875" style="7" customWidth="1"/>
    <col min="4628" max="4628" width="14.77734375" style="7" bestFit="1" customWidth="1"/>
    <col min="4629" max="4629" width="3.44140625" style="7" customWidth="1"/>
    <col min="4630" max="4630" width="15.77734375" style="7" customWidth="1"/>
    <col min="4631" max="4631" width="21" style="7" customWidth="1"/>
    <col min="4632" max="4632" width="3.77734375" style="7" customWidth="1"/>
    <col min="4633" max="4633" width="16.77734375" style="7" customWidth="1"/>
    <col min="4634" max="4634" width="21.44140625" style="7" customWidth="1"/>
    <col min="4635" max="4635" width="13.5546875" style="7" customWidth="1"/>
    <col min="4636" max="4636" width="2.21875" style="7" customWidth="1"/>
    <col min="4637" max="4637" width="16.5546875" style="7" customWidth="1"/>
    <col min="4638" max="4638" width="14.5546875" style="7" customWidth="1"/>
    <col min="4639" max="4639" width="41.21875" style="7" customWidth="1"/>
    <col min="4640" max="4640" width="9.21875" style="7"/>
    <col min="4641" max="4646" width="17" style="7" customWidth="1"/>
    <col min="4647" max="4647" width="9.21875" style="7" customWidth="1"/>
    <col min="4648" max="4875" width="9.21875" style="7"/>
    <col min="4876" max="4876" width="16" style="7" customWidth="1"/>
    <col min="4877" max="4877" width="12.77734375" style="7" customWidth="1"/>
    <col min="4878" max="4878" width="12" style="7" customWidth="1"/>
    <col min="4879" max="4879" width="16" style="7" customWidth="1"/>
    <col min="4880" max="4880" width="55" style="7" bestFit="1" customWidth="1"/>
    <col min="4881" max="4881" width="3.21875" style="7" customWidth="1"/>
    <col min="4882" max="4882" width="16" style="7" customWidth="1"/>
    <col min="4883" max="4883" width="16.21875" style="7" customWidth="1"/>
    <col min="4884" max="4884" width="14.77734375" style="7" bestFit="1" customWidth="1"/>
    <col min="4885" max="4885" width="3.44140625" style="7" customWidth="1"/>
    <col min="4886" max="4886" width="15.77734375" style="7" customWidth="1"/>
    <col min="4887" max="4887" width="21" style="7" customWidth="1"/>
    <col min="4888" max="4888" width="3.77734375" style="7" customWidth="1"/>
    <col min="4889" max="4889" width="16.77734375" style="7" customWidth="1"/>
    <col min="4890" max="4890" width="21.44140625" style="7" customWidth="1"/>
    <col min="4891" max="4891" width="13.5546875" style="7" customWidth="1"/>
    <col min="4892" max="4892" width="2.21875" style="7" customWidth="1"/>
    <col min="4893" max="4893" width="16.5546875" style="7" customWidth="1"/>
    <col min="4894" max="4894" width="14.5546875" style="7" customWidth="1"/>
    <col min="4895" max="4895" width="41.21875" style="7" customWidth="1"/>
    <col min="4896" max="4896" width="9.21875" style="7"/>
    <col min="4897" max="4902" width="17" style="7" customWidth="1"/>
    <col min="4903" max="4903" width="9.21875" style="7" customWidth="1"/>
    <col min="4904" max="5131" width="9.21875" style="7"/>
    <col min="5132" max="5132" width="16" style="7" customWidth="1"/>
    <col min="5133" max="5133" width="12.77734375" style="7" customWidth="1"/>
    <col min="5134" max="5134" width="12" style="7" customWidth="1"/>
    <col min="5135" max="5135" width="16" style="7" customWidth="1"/>
    <col min="5136" max="5136" width="55" style="7" bestFit="1" customWidth="1"/>
    <col min="5137" max="5137" width="3.21875" style="7" customWidth="1"/>
    <col min="5138" max="5138" width="16" style="7" customWidth="1"/>
    <col min="5139" max="5139" width="16.21875" style="7" customWidth="1"/>
    <col min="5140" max="5140" width="14.77734375" style="7" bestFit="1" customWidth="1"/>
    <col min="5141" max="5141" width="3.44140625" style="7" customWidth="1"/>
    <col min="5142" max="5142" width="15.77734375" style="7" customWidth="1"/>
    <col min="5143" max="5143" width="21" style="7" customWidth="1"/>
    <col min="5144" max="5144" width="3.77734375" style="7" customWidth="1"/>
    <col min="5145" max="5145" width="16.77734375" style="7" customWidth="1"/>
    <col min="5146" max="5146" width="21.44140625" style="7" customWidth="1"/>
    <col min="5147" max="5147" width="13.5546875" style="7" customWidth="1"/>
    <col min="5148" max="5148" width="2.21875" style="7" customWidth="1"/>
    <col min="5149" max="5149" width="16.5546875" style="7" customWidth="1"/>
    <col min="5150" max="5150" width="14.5546875" style="7" customWidth="1"/>
    <col min="5151" max="5151" width="41.21875" style="7" customWidth="1"/>
    <col min="5152" max="5152" width="9.21875" style="7"/>
    <col min="5153" max="5158" width="17" style="7" customWidth="1"/>
    <col min="5159" max="5159" width="9.21875" style="7" customWidth="1"/>
    <col min="5160" max="5387" width="9.21875" style="7"/>
    <col min="5388" max="5388" width="16" style="7" customWidth="1"/>
    <col min="5389" max="5389" width="12.77734375" style="7" customWidth="1"/>
    <col min="5390" max="5390" width="12" style="7" customWidth="1"/>
    <col min="5391" max="5391" width="16" style="7" customWidth="1"/>
    <col min="5392" max="5392" width="55" style="7" bestFit="1" customWidth="1"/>
    <col min="5393" max="5393" width="3.21875" style="7" customWidth="1"/>
    <col min="5394" max="5394" width="16" style="7" customWidth="1"/>
    <col min="5395" max="5395" width="16.21875" style="7" customWidth="1"/>
    <col min="5396" max="5396" width="14.77734375" style="7" bestFit="1" customWidth="1"/>
    <col min="5397" max="5397" width="3.44140625" style="7" customWidth="1"/>
    <col min="5398" max="5398" width="15.77734375" style="7" customWidth="1"/>
    <col min="5399" max="5399" width="21" style="7" customWidth="1"/>
    <col min="5400" max="5400" width="3.77734375" style="7" customWidth="1"/>
    <col min="5401" max="5401" width="16.77734375" style="7" customWidth="1"/>
    <col min="5402" max="5402" width="21.44140625" style="7" customWidth="1"/>
    <col min="5403" max="5403" width="13.5546875" style="7" customWidth="1"/>
    <col min="5404" max="5404" width="2.21875" style="7" customWidth="1"/>
    <col min="5405" max="5405" width="16.5546875" style="7" customWidth="1"/>
    <col min="5406" max="5406" width="14.5546875" style="7" customWidth="1"/>
    <col min="5407" max="5407" width="41.21875" style="7" customWidth="1"/>
    <col min="5408" max="5408" width="9.21875" style="7"/>
    <col min="5409" max="5414" width="17" style="7" customWidth="1"/>
    <col min="5415" max="5415" width="9.21875" style="7" customWidth="1"/>
    <col min="5416" max="5643" width="9.21875" style="7"/>
    <col min="5644" max="5644" width="16" style="7" customWidth="1"/>
    <col min="5645" max="5645" width="12.77734375" style="7" customWidth="1"/>
    <col min="5646" max="5646" width="12" style="7" customWidth="1"/>
    <col min="5647" max="5647" width="16" style="7" customWidth="1"/>
    <col min="5648" max="5648" width="55" style="7" bestFit="1" customWidth="1"/>
    <col min="5649" max="5649" width="3.21875" style="7" customWidth="1"/>
    <col min="5650" max="5650" width="16" style="7" customWidth="1"/>
    <col min="5651" max="5651" width="16.21875" style="7" customWidth="1"/>
    <col min="5652" max="5652" width="14.77734375" style="7" bestFit="1" customWidth="1"/>
    <col min="5653" max="5653" width="3.44140625" style="7" customWidth="1"/>
    <col min="5654" max="5654" width="15.77734375" style="7" customWidth="1"/>
    <col min="5655" max="5655" width="21" style="7" customWidth="1"/>
    <col min="5656" max="5656" width="3.77734375" style="7" customWidth="1"/>
    <col min="5657" max="5657" width="16.77734375" style="7" customWidth="1"/>
    <col min="5658" max="5658" width="21.44140625" style="7" customWidth="1"/>
    <col min="5659" max="5659" width="13.5546875" style="7" customWidth="1"/>
    <col min="5660" max="5660" width="2.21875" style="7" customWidth="1"/>
    <col min="5661" max="5661" width="16.5546875" style="7" customWidth="1"/>
    <col min="5662" max="5662" width="14.5546875" style="7" customWidth="1"/>
    <col min="5663" max="5663" width="41.21875" style="7" customWidth="1"/>
    <col min="5664" max="5664" width="9.21875" style="7"/>
    <col min="5665" max="5670" width="17" style="7" customWidth="1"/>
    <col min="5671" max="5671" width="9.21875" style="7" customWidth="1"/>
    <col min="5672" max="5899" width="9.21875" style="7"/>
    <col min="5900" max="5900" width="16" style="7" customWidth="1"/>
    <col min="5901" max="5901" width="12.77734375" style="7" customWidth="1"/>
    <col min="5902" max="5902" width="12" style="7" customWidth="1"/>
    <col min="5903" max="5903" width="16" style="7" customWidth="1"/>
    <col min="5904" max="5904" width="55" style="7" bestFit="1" customWidth="1"/>
    <col min="5905" max="5905" width="3.21875" style="7" customWidth="1"/>
    <col min="5906" max="5906" width="16" style="7" customWidth="1"/>
    <col min="5907" max="5907" width="16.21875" style="7" customWidth="1"/>
    <col min="5908" max="5908" width="14.77734375" style="7" bestFit="1" customWidth="1"/>
    <col min="5909" max="5909" width="3.44140625" style="7" customWidth="1"/>
    <col min="5910" max="5910" width="15.77734375" style="7" customWidth="1"/>
    <col min="5911" max="5911" width="21" style="7" customWidth="1"/>
    <col min="5912" max="5912" width="3.77734375" style="7" customWidth="1"/>
    <col min="5913" max="5913" width="16.77734375" style="7" customWidth="1"/>
    <col min="5914" max="5914" width="21.44140625" style="7" customWidth="1"/>
    <col min="5915" max="5915" width="13.5546875" style="7" customWidth="1"/>
    <col min="5916" max="5916" width="2.21875" style="7" customWidth="1"/>
    <col min="5917" max="5917" width="16.5546875" style="7" customWidth="1"/>
    <col min="5918" max="5918" width="14.5546875" style="7" customWidth="1"/>
    <col min="5919" max="5919" width="41.21875" style="7" customWidth="1"/>
    <col min="5920" max="5920" width="9.21875" style="7"/>
    <col min="5921" max="5926" width="17" style="7" customWidth="1"/>
    <col min="5927" max="5927" width="9.21875" style="7" customWidth="1"/>
    <col min="5928" max="6155" width="9.21875" style="7"/>
    <col min="6156" max="6156" width="16" style="7" customWidth="1"/>
    <col min="6157" max="6157" width="12.77734375" style="7" customWidth="1"/>
    <col min="6158" max="6158" width="12" style="7" customWidth="1"/>
    <col min="6159" max="6159" width="16" style="7" customWidth="1"/>
    <col min="6160" max="6160" width="55" style="7" bestFit="1" customWidth="1"/>
    <col min="6161" max="6161" width="3.21875" style="7" customWidth="1"/>
    <col min="6162" max="6162" width="16" style="7" customWidth="1"/>
    <col min="6163" max="6163" width="16.21875" style="7" customWidth="1"/>
    <col min="6164" max="6164" width="14.77734375" style="7" bestFit="1" customWidth="1"/>
    <col min="6165" max="6165" width="3.44140625" style="7" customWidth="1"/>
    <col min="6166" max="6166" width="15.77734375" style="7" customWidth="1"/>
    <col min="6167" max="6167" width="21" style="7" customWidth="1"/>
    <col min="6168" max="6168" width="3.77734375" style="7" customWidth="1"/>
    <col min="6169" max="6169" width="16.77734375" style="7" customWidth="1"/>
    <col min="6170" max="6170" width="21.44140625" style="7" customWidth="1"/>
    <col min="6171" max="6171" width="13.5546875" style="7" customWidth="1"/>
    <col min="6172" max="6172" width="2.21875" style="7" customWidth="1"/>
    <col min="6173" max="6173" width="16.5546875" style="7" customWidth="1"/>
    <col min="6174" max="6174" width="14.5546875" style="7" customWidth="1"/>
    <col min="6175" max="6175" width="41.21875" style="7" customWidth="1"/>
    <col min="6176" max="6176" width="9.21875" style="7"/>
    <col min="6177" max="6182" width="17" style="7" customWidth="1"/>
    <col min="6183" max="6183" width="9.21875" style="7" customWidth="1"/>
    <col min="6184" max="6411" width="9.21875" style="7"/>
    <col min="6412" max="6412" width="16" style="7" customWidth="1"/>
    <col min="6413" max="6413" width="12.77734375" style="7" customWidth="1"/>
    <col min="6414" max="6414" width="12" style="7" customWidth="1"/>
    <col min="6415" max="6415" width="16" style="7" customWidth="1"/>
    <col min="6416" max="6416" width="55" style="7" bestFit="1" customWidth="1"/>
    <col min="6417" max="6417" width="3.21875" style="7" customWidth="1"/>
    <col min="6418" max="6418" width="16" style="7" customWidth="1"/>
    <col min="6419" max="6419" width="16.21875" style="7" customWidth="1"/>
    <col min="6420" max="6420" width="14.77734375" style="7" bestFit="1" customWidth="1"/>
    <col min="6421" max="6421" width="3.44140625" style="7" customWidth="1"/>
    <col min="6422" max="6422" width="15.77734375" style="7" customWidth="1"/>
    <col min="6423" max="6423" width="21" style="7" customWidth="1"/>
    <col min="6424" max="6424" width="3.77734375" style="7" customWidth="1"/>
    <col min="6425" max="6425" width="16.77734375" style="7" customWidth="1"/>
    <col min="6426" max="6426" width="21.44140625" style="7" customWidth="1"/>
    <col min="6427" max="6427" width="13.5546875" style="7" customWidth="1"/>
    <col min="6428" max="6428" width="2.21875" style="7" customWidth="1"/>
    <col min="6429" max="6429" width="16.5546875" style="7" customWidth="1"/>
    <col min="6430" max="6430" width="14.5546875" style="7" customWidth="1"/>
    <col min="6431" max="6431" width="41.21875" style="7" customWidth="1"/>
    <col min="6432" max="6432" width="9.21875" style="7"/>
    <col min="6433" max="6438" width="17" style="7" customWidth="1"/>
    <col min="6439" max="6439" width="9.21875" style="7" customWidth="1"/>
    <col min="6440" max="6667" width="9.21875" style="7"/>
    <col min="6668" max="6668" width="16" style="7" customWidth="1"/>
    <col min="6669" max="6669" width="12.77734375" style="7" customWidth="1"/>
    <col min="6670" max="6670" width="12" style="7" customWidth="1"/>
    <col min="6671" max="6671" width="16" style="7" customWidth="1"/>
    <col min="6672" max="6672" width="55" style="7" bestFit="1" customWidth="1"/>
    <col min="6673" max="6673" width="3.21875" style="7" customWidth="1"/>
    <col min="6674" max="6674" width="16" style="7" customWidth="1"/>
    <col min="6675" max="6675" width="16.21875" style="7" customWidth="1"/>
    <col min="6676" max="6676" width="14.77734375" style="7" bestFit="1" customWidth="1"/>
    <col min="6677" max="6677" width="3.44140625" style="7" customWidth="1"/>
    <col min="6678" max="6678" width="15.77734375" style="7" customWidth="1"/>
    <col min="6679" max="6679" width="21" style="7" customWidth="1"/>
    <col min="6680" max="6680" width="3.77734375" style="7" customWidth="1"/>
    <col min="6681" max="6681" width="16.77734375" style="7" customWidth="1"/>
    <col min="6682" max="6682" width="21.44140625" style="7" customWidth="1"/>
    <col min="6683" max="6683" width="13.5546875" style="7" customWidth="1"/>
    <col min="6684" max="6684" width="2.21875" style="7" customWidth="1"/>
    <col min="6685" max="6685" width="16.5546875" style="7" customWidth="1"/>
    <col min="6686" max="6686" width="14.5546875" style="7" customWidth="1"/>
    <col min="6687" max="6687" width="41.21875" style="7" customWidth="1"/>
    <col min="6688" max="6688" width="9.21875" style="7"/>
    <col min="6689" max="6694" width="17" style="7" customWidth="1"/>
    <col min="6695" max="6695" width="9.21875" style="7" customWidth="1"/>
    <col min="6696" max="6923" width="9.21875" style="7"/>
    <col min="6924" max="6924" width="16" style="7" customWidth="1"/>
    <col min="6925" max="6925" width="12.77734375" style="7" customWidth="1"/>
    <col min="6926" max="6926" width="12" style="7" customWidth="1"/>
    <col min="6927" max="6927" width="16" style="7" customWidth="1"/>
    <col min="6928" max="6928" width="55" style="7" bestFit="1" customWidth="1"/>
    <col min="6929" max="6929" width="3.21875" style="7" customWidth="1"/>
    <col min="6930" max="6930" width="16" style="7" customWidth="1"/>
    <col min="6931" max="6931" width="16.21875" style="7" customWidth="1"/>
    <col min="6932" max="6932" width="14.77734375" style="7" bestFit="1" customWidth="1"/>
    <col min="6933" max="6933" width="3.44140625" style="7" customWidth="1"/>
    <col min="6934" max="6934" width="15.77734375" style="7" customWidth="1"/>
    <col min="6935" max="6935" width="21" style="7" customWidth="1"/>
    <col min="6936" max="6936" width="3.77734375" style="7" customWidth="1"/>
    <col min="6937" max="6937" width="16.77734375" style="7" customWidth="1"/>
    <col min="6938" max="6938" width="21.44140625" style="7" customWidth="1"/>
    <col min="6939" max="6939" width="13.5546875" style="7" customWidth="1"/>
    <col min="6940" max="6940" width="2.21875" style="7" customWidth="1"/>
    <col min="6941" max="6941" width="16.5546875" style="7" customWidth="1"/>
    <col min="6942" max="6942" width="14.5546875" style="7" customWidth="1"/>
    <col min="6943" max="6943" width="41.21875" style="7" customWidth="1"/>
    <col min="6944" max="6944" width="9.21875" style="7"/>
    <col min="6945" max="6950" width="17" style="7" customWidth="1"/>
    <col min="6951" max="6951" width="9.21875" style="7" customWidth="1"/>
    <col min="6952" max="7179" width="9.21875" style="7"/>
    <col min="7180" max="7180" width="16" style="7" customWidth="1"/>
    <col min="7181" max="7181" width="12.77734375" style="7" customWidth="1"/>
    <col min="7182" max="7182" width="12" style="7" customWidth="1"/>
    <col min="7183" max="7183" width="16" style="7" customWidth="1"/>
    <col min="7184" max="7184" width="55" style="7" bestFit="1" customWidth="1"/>
    <col min="7185" max="7185" width="3.21875" style="7" customWidth="1"/>
    <col min="7186" max="7186" width="16" style="7" customWidth="1"/>
    <col min="7187" max="7187" width="16.21875" style="7" customWidth="1"/>
    <col min="7188" max="7188" width="14.77734375" style="7" bestFit="1" customWidth="1"/>
    <col min="7189" max="7189" width="3.44140625" style="7" customWidth="1"/>
    <col min="7190" max="7190" width="15.77734375" style="7" customWidth="1"/>
    <col min="7191" max="7191" width="21" style="7" customWidth="1"/>
    <col min="7192" max="7192" width="3.77734375" style="7" customWidth="1"/>
    <col min="7193" max="7193" width="16.77734375" style="7" customWidth="1"/>
    <col min="7194" max="7194" width="21.44140625" style="7" customWidth="1"/>
    <col min="7195" max="7195" width="13.5546875" style="7" customWidth="1"/>
    <col min="7196" max="7196" width="2.21875" style="7" customWidth="1"/>
    <col min="7197" max="7197" width="16.5546875" style="7" customWidth="1"/>
    <col min="7198" max="7198" width="14.5546875" style="7" customWidth="1"/>
    <col min="7199" max="7199" width="41.21875" style="7" customWidth="1"/>
    <col min="7200" max="7200" width="9.21875" style="7"/>
    <col min="7201" max="7206" width="17" style="7" customWidth="1"/>
    <col min="7207" max="7207" width="9.21875" style="7" customWidth="1"/>
    <col min="7208" max="7435" width="9.21875" style="7"/>
    <col min="7436" max="7436" width="16" style="7" customWidth="1"/>
    <col min="7437" max="7437" width="12.77734375" style="7" customWidth="1"/>
    <col min="7438" max="7438" width="12" style="7" customWidth="1"/>
    <col min="7439" max="7439" width="16" style="7" customWidth="1"/>
    <col min="7440" max="7440" width="55" style="7" bestFit="1" customWidth="1"/>
    <col min="7441" max="7441" width="3.21875" style="7" customWidth="1"/>
    <col min="7442" max="7442" width="16" style="7" customWidth="1"/>
    <col min="7443" max="7443" width="16.21875" style="7" customWidth="1"/>
    <col min="7444" max="7444" width="14.77734375" style="7" bestFit="1" customWidth="1"/>
    <col min="7445" max="7445" width="3.44140625" style="7" customWidth="1"/>
    <col min="7446" max="7446" width="15.77734375" style="7" customWidth="1"/>
    <col min="7447" max="7447" width="21" style="7" customWidth="1"/>
    <col min="7448" max="7448" width="3.77734375" style="7" customWidth="1"/>
    <col min="7449" max="7449" width="16.77734375" style="7" customWidth="1"/>
    <col min="7450" max="7450" width="21.44140625" style="7" customWidth="1"/>
    <col min="7451" max="7451" width="13.5546875" style="7" customWidth="1"/>
    <col min="7452" max="7452" width="2.21875" style="7" customWidth="1"/>
    <col min="7453" max="7453" width="16.5546875" style="7" customWidth="1"/>
    <col min="7454" max="7454" width="14.5546875" style="7" customWidth="1"/>
    <col min="7455" max="7455" width="41.21875" style="7" customWidth="1"/>
    <col min="7456" max="7456" width="9.21875" style="7"/>
    <col min="7457" max="7462" width="17" style="7" customWidth="1"/>
    <col min="7463" max="7463" width="9.21875" style="7" customWidth="1"/>
    <col min="7464" max="7691" width="9.21875" style="7"/>
    <col min="7692" max="7692" width="16" style="7" customWidth="1"/>
    <col min="7693" max="7693" width="12.77734375" style="7" customWidth="1"/>
    <col min="7694" max="7694" width="12" style="7" customWidth="1"/>
    <col min="7695" max="7695" width="16" style="7" customWidth="1"/>
    <col min="7696" max="7696" width="55" style="7" bestFit="1" customWidth="1"/>
    <col min="7697" max="7697" width="3.21875" style="7" customWidth="1"/>
    <col min="7698" max="7698" width="16" style="7" customWidth="1"/>
    <col min="7699" max="7699" width="16.21875" style="7" customWidth="1"/>
    <col min="7700" max="7700" width="14.77734375" style="7" bestFit="1" customWidth="1"/>
    <col min="7701" max="7701" width="3.44140625" style="7" customWidth="1"/>
    <col min="7702" max="7702" width="15.77734375" style="7" customWidth="1"/>
    <col min="7703" max="7703" width="21" style="7" customWidth="1"/>
    <col min="7704" max="7704" width="3.77734375" style="7" customWidth="1"/>
    <col min="7705" max="7705" width="16.77734375" style="7" customWidth="1"/>
    <col min="7706" max="7706" width="21.44140625" style="7" customWidth="1"/>
    <col min="7707" max="7707" width="13.5546875" style="7" customWidth="1"/>
    <col min="7708" max="7708" width="2.21875" style="7" customWidth="1"/>
    <col min="7709" max="7709" width="16.5546875" style="7" customWidth="1"/>
    <col min="7710" max="7710" width="14.5546875" style="7" customWidth="1"/>
    <col min="7711" max="7711" width="41.21875" style="7" customWidth="1"/>
    <col min="7712" max="7712" width="9.21875" style="7"/>
    <col min="7713" max="7718" width="17" style="7" customWidth="1"/>
    <col min="7719" max="7719" width="9.21875" style="7" customWidth="1"/>
    <col min="7720" max="7947" width="9.21875" style="7"/>
    <col min="7948" max="7948" width="16" style="7" customWidth="1"/>
    <col min="7949" max="7949" width="12.77734375" style="7" customWidth="1"/>
    <col min="7950" max="7950" width="12" style="7" customWidth="1"/>
    <col min="7951" max="7951" width="16" style="7" customWidth="1"/>
    <col min="7952" max="7952" width="55" style="7" bestFit="1" customWidth="1"/>
    <col min="7953" max="7953" width="3.21875" style="7" customWidth="1"/>
    <col min="7954" max="7954" width="16" style="7" customWidth="1"/>
    <col min="7955" max="7955" width="16.21875" style="7" customWidth="1"/>
    <col min="7956" max="7956" width="14.77734375" style="7" bestFit="1" customWidth="1"/>
    <col min="7957" max="7957" width="3.44140625" style="7" customWidth="1"/>
    <col min="7958" max="7958" width="15.77734375" style="7" customWidth="1"/>
    <col min="7959" max="7959" width="21" style="7" customWidth="1"/>
    <col min="7960" max="7960" width="3.77734375" style="7" customWidth="1"/>
    <col min="7961" max="7961" width="16.77734375" style="7" customWidth="1"/>
    <col min="7962" max="7962" width="21.44140625" style="7" customWidth="1"/>
    <col min="7963" max="7963" width="13.5546875" style="7" customWidth="1"/>
    <col min="7964" max="7964" width="2.21875" style="7" customWidth="1"/>
    <col min="7965" max="7965" width="16.5546875" style="7" customWidth="1"/>
    <col min="7966" max="7966" width="14.5546875" style="7" customWidth="1"/>
    <col min="7967" max="7967" width="41.21875" style="7" customWidth="1"/>
    <col min="7968" max="7968" width="9.21875" style="7"/>
    <col min="7969" max="7974" width="17" style="7" customWidth="1"/>
    <col min="7975" max="7975" width="9.21875" style="7" customWidth="1"/>
    <col min="7976" max="8203" width="9.21875" style="7"/>
    <col min="8204" max="8204" width="16" style="7" customWidth="1"/>
    <col min="8205" max="8205" width="12.77734375" style="7" customWidth="1"/>
    <col min="8206" max="8206" width="12" style="7" customWidth="1"/>
    <col min="8207" max="8207" width="16" style="7" customWidth="1"/>
    <col min="8208" max="8208" width="55" style="7" bestFit="1" customWidth="1"/>
    <col min="8209" max="8209" width="3.21875" style="7" customWidth="1"/>
    <col min="8210" max="8210" width="16" style="7" customWidth="1"/>
    <col min="8211" max="8211" width="16.21875" style="7" customWidth="1"/>
    <col min="8212" max="8212" width="14.77734375" style="7" bestFit="1" customWidth="1"/>
    <col min="8213" max="8213" width="3.44140625" style="7" customWidth="1"/>
    <col min="8214" max="8214" width="15.77734375" style="7" customWidth="1"/>
    <col min="8215" max="8215" width="21" style="7" customWidth="1"/>
    <col min="8216" max="8216" width="3.77734375" style="7" customWidth="1"/>
    <col min="8217" max="8217" width="16.77734375" style="7" customWidth="1"/>
    <col min="8218" max="8218" width="21.44140625" style="7" customWidth="1"/>
    <col min="8219" max="8219" width="13.5546875" style="7" customWidth="1"/>
    <col min="8220" max="8220" width="2.21875" style="7" customWidth="1"/>
    <col min="8221" max="8221" width="16.5546875" style="7" customWidth="1"/>
    <col min="8222" max="8222" width="14.5546875" style="7" customWidth="1"/>
    <col min="8223" max="8223" width="41.21875" style="7" customWidth="1"/>
    <col min="8224" max="8224" width="9.21875" style="7"/>
    <col min="8225" max="8230" width="17" style="7" customWidth="1"/>
    <col min="8231" max="8231" width="9.21875" style="7" customWidth="1"/>
    <col min="8232" max="8459" width="9.21875" style="7"/>
    <col min="8460" max="8460" width="16" style="7" customWidth="1"/>
    <col min="8461" max="8461" width="12.77734375" style="7" customWidth="1"/>
    <col min="8462" max="8462" width="12" style="7" customWidth="1"/>
    <col min="8463" max="8463" width="16" style="7" customWidth="1"/>
    <col min="8464" max="8464" width="55" style="7" bestFit="1" customWidth="1"/>
    <col min="8465" max="8465" width="3.21875" style="7" customWidth="1"/>
    <col min="8466" max="8466" width="16" style="7" customWidth="1"/>
    <col min="8467" max="8467" width="16.21875" style="7" customWidth="1"/>
    <col min="8468" max="8468" width="14.77734375" style="7" bestFit="1" customWidth="1"/>
    <col min="8469" max="8469" width="3.44140625" style="7" customWidth="1"/>
    <col min="8470" max="8470" width="15.77734375" style="7" customWidth="1"/>
    <col min="8471" max="8471" width="21" style="7" customWidth="1"/>
    <col min="8472" max="8472" width="3.77734375" style="7" customWidth="1"/>
    <col min="8473" max="8473" width="16.77734375" style="7" customWidth="1"/>
    <col min="8474" max="8474" width="21.44140625" style="7" customWidth="1"/>
    <col min="8475" max="8475" width="13.5546875" style="7" customWidth="1"/>
    <col min="8476" max="8476" width="2.21875" style="7" customWidth="1"/>
    <col min="8477" max="8477" width="16.5546875" style="7" customWidth="1"/>
    <col min="8478" max="8478" width="14.5546875" style="7" customWidth="1"/>
    <col min="8479" max="8479" width="41.21875" style="7" customWidth="1"/>
    <col min="8480" max="8480" width="9.21875" style="7"/>
    <col min="8481" max="8486" width="17" style="7" customWidth="1"/>
    <col min="8487" max="8487" width="9.21875" style="7" customWidth="1"/>
    <col min="8488" max="8715" width="9.21875" style="7"/>
    <col min="8716" max="8716" width="16" style="7" customWidth="1"/>
    <col min="8717" max="8717" width="12.77734375" style="7" customWidth="1"/>
    <col min="8718" max="8718" width="12" style="7" customWidth="1"/>
    <col min="8719" max="8719" width="16" style="7" customWidth="1"/>
    <col min="8720" max="8720" width="55" style="7" bestFit="1" customWidth="1"/>
    <col min="8721" max="8721" width="3.21875" style="7" customWidth="1"/>
    <col min="8722" max="8722" width="16" style="7" customWidth="1"/>
    <col min="8723" max="8723" width="16.21875" style="7" customWidth="1"/>
    <col min="8724" max="8724" width="14.77734375" style="7" bestFit="1" customWidth="1"/>
    <col min="8725" max="8725" width="3.44140625" style="7" customWidth="1"/>
    <col min="8726" max="8726" width="15.77734375" style="7" customWidth="1"/>
    <col min="8727" max="8727" width="21" style="7" customWidth="1"/>
    <col min="8728" max="8728" width="3.77734375" style="7" customWidth="1"/>
    <col min="8729" max="8729" width="16.77734375" style="7" customWidth="1"/>
    <col min="8730" max="8730" width="21.44140625" style="7" customWidth="1"/>
    <col min="8731" max="8731" width="13.5546875" style="7" customWidth="1"/>
    <col min="8732" max="8732" width="2.21875" style="7" customWidth="1"/>
    <col min="8733" max="8733" width="16.5546875" style="7" customWidth="1"/>
    <col min="8734" max="8734" width="14.5546875" style="7" customWidth="1"/>
    <col min="8735" max="8735" width="41.21875" style="7" customWidth="1"/>
    <col min="8736" max="8736" width="9.21875" style="7"/>
    <col min="8737" max="8742" width="17" style="7" customWidth="1"/>
    <col min="8743" max="8743" width="9.21875" style="7" customWidth="1"/>
    <col min="8744" max="8971" width="9.21875" style="7"/>
    <col min="8972" max="8972" width="16" style="7" customWidth="1"/>
    <col min="8973" max="8973" width="12.77734375" style="7" customWidth="1"/>
    <col min="8974" max="8974" width="12" style="7" customWidth="1"/>
    <col min="8975" max="8975" width="16" style="7" customWidth="1"/>
    <col min="8976" max="8976" width="55" style="7" bestFit="1" customWidth="1"/>
    <col min="8977" max="8977" width="3.21875" style="7" customWidth="1"/>
    <col min="8978" max="8978" width="16" style="7" customWidth="1"/>
    <col min="8979" max="8979" width="16.21875" style="7" customWidth="1"/>
    <col min="8980" max="8980" width="14.77734375" style="7" bestFit="1" customWidth="1"/>
    <col min="8981" max="8981" width="3.44140625" style="7" customWidth="1"/>
    <col min="8982" max="8982" width="15.77734375" style="7" customWidth="1"/>
    <col min="8983" max="8983" width="21" style="7" customWidth="1"/>
    <col min="8984" max="8984" width="3.77734375" style="7" customWidth="1"/>
    <col min="8985" max="8985" width="16.77734375" style="7" customWidth="1"/>
    <col min="8986" max="8986" width="21.44140625" style="7" customWidth="1"/>
    <col min="8987" max="8987" width="13.5546875" style="7" customWidth="1"/>
    <col min="8988" max="8988" width="2.21875" style="7" customWidth="1"/>
    <col min="8989" max="8989" width="16.5546875" style="7" customWidth="1"/>
    <col min="8990" max="8990" width="14.5546875" style="7" customWidth="1"/>
    <col min="8991" max="8991" width="41.21875" style="7" customWidth="1"/>
    <col min="8992" max="8992" width="9.21875" style="7"/>
    <col min="8993" max="8998" width="17" style="7" customWidth="1"/>
    <col min="8999" max="8999" width="9.21875" style="7" customWidth="1"/>
    <col min="9000" max="9227" width="9.21875" style="7"/>
    <col min="9228" max="9228" width="16" style="7" customWidth="1"/>
    <col min="9229" max="9229" width="12.77734375" style="7" customWidth="1"/>
    <col min="9230" max="9230" width="12" style="7" customWidth="1"/>
    <col min="9231" max="9231" width="16" style="7" customWidth="1"/>
    <col min="9232" max="9232" width="55" style="7" bestFit="1" customWidth="1"/>
    <col min="9233" max="9233" width="3.21875" style="7" customWidth="1"/>
    <col min="9234" max="9234" width="16" style="7" customWidth="1"/>
    <col min="9235" max="9235" width="16.21875" style="7" customWidth="1"/>
    <col min="9236" max="9236" width="14.77734375" style="7" bestFit="1" customWidth="1"/>
    <col min="9237" max="9237" width="3.44140625" style="7" customWidth="1"/>
    <col min="9238" max="9238" width="15.77734375" style="7" customWidth="1"/>
    <col min="9239" max="9239" width="21" style="7" customWidth="1"/>
    <col min="9240" max="9240" width="3.77734375" style="7" customWidth="1"/>
    <col min="9241" max="9241" width="16.77734375" style="7" customWidth="1"/>
    <col min="9242" max="9242" width="21.44140625" style="7" customWidth="1"/>
    <col min="9243" max="9243" width="13.5546875" style="7" customWidth="1"/>
    <col min="9244" max="9244" width="2.21875" style="7" customWidth="1"/>
    <col min="9245" max="9245" width="16.5546875" style="7" customWidth="1"/>
    <col min="9246" max="9246" width="14.5546875" style="7" customWidth="1"/>
    <col min="9247" max="9247" width="41.21875" style="7" customWidth="1"/>
    <col min="9248" max="9248" width="9.21875" style="7"/>
    <col min="9249" max="9254" width="17" style="7" customWidth="1"/>
    <col min="9255" max="9255" width="9.21875" style="7" customWidth="1"/>
    <col min="9256" max="9483" width="9.21875" style="7"/>
    <col min="9484" max="9484" width="16" style="7" customWidth="1"/>
    <col min="9485" max="9485" width="12.77734375" style="7" customWidth="1"/>
    <col min="9486" max="9486" width="12" style="7" customWidth="1"/>
    <col min="9487" max="9487" width="16" style="7" customWidth="1"/>
    <col min="9488" max="9488" width="55" style="7" bestFit="1" customWidth="1"/>
    <col min="9489" max="9489" width="3.21875" style="7" customWidth="1"/>
    <col min="9490" max="9490" width="16" style="7" customWidth="1"/>
    <col min="9491" max="9491" width="16.21875" style="7" customWidth="1"/>
    <col min="9492" max="9492" width="14.77734375" style="7" bestFit="1" customWidth="1"/>
    <col min="9493" max="9493" width="3.44140625" style="7" customWidth="1"/>
    <col min="9494" max="9494" width="15.77734375" style="7" customWidth="1"/>
    <col min="9495" max="9495" width="21" style="7" customWidth="1"/>
    <col min="9496" max="9496" width="3.77734375" style="7" customWidth="1"/>
    <col min="9497" max="9497" width="16.77734375" style="7" customWidth="1"/>
    <col min="9498" max="9498" width="21.44140625" style="7" customWidth="1"/>
    <col min="9499" max="9499" width="13.5546875" style="7" customWidth="1"/>
    <col min="9500" max="9500" width="2.21875" style="7" customWidth="1"/>
    <col min="9501" max="9501" width="16.5546875" style="7" customWidth="1"/>
    <col min="9502" max="9502" width="14.5546875" style="7" customWidth="1"/>
    <col min="9503" max="9503" width="41.21875" style="7" customWidth="1"/>
    <col min="9504" max="9504" width="9.21875" style="7"/>
    <col min="9505" max="9510" width="17" style="7" customWidth="1"/>
    <col min="9511" max="9511" width="9.21875" style="7" customWidth="1"/>
    <col min="9512" max="9739" width="9.21875" style="7"/>
    <col min="9740" max="9740" width="16" style="7" customWidth="1"/>
    <col min="9741" max="9741" width="12.77734375" style="7" customWidth="1"/>
    <col min="9742" max="9742" width="12" style="7" customWidth="1"/>
    <col min="9743" max="9743" width="16" style="7" customWidth="1"/>
    <col min="9744" max="9744" width="55" style="7" bestFit="1" customWidth="1"/>
    <col min="9745" max="9745" width="3.21875" style="7" customWidth="1"/>
    <col min="9746" max="9746" width="16" style="7" customWidth="1"/>
    <col min="9747" max="9747" width="16.21875" style="7" customWidth="1"/>
    <col min="9748" max="9748" width="14.77734375" style="7" bestFit="1" customWidth="1"/>
    <col min="9749" max="9749" width="3.44140625" style="7" customWidth="1"/>
    <col min="9750" max="9750" width="15.77734375" style="7" customWidth="1"/>
    <col min="9751" max="9751" width="21" style="7" customWidth="1"/>
    <col min="9752" max="9752" width="3.77734375" style="7" customWidth="1"/>
    <col min="9753" max="9753" width="16.77734375" style="7" customWidth="1"/>
    <col min="9754" max="9754" width="21.44140625" style="7" customWidth="1"/>
    <col min="9755" max="9755" width="13.5546875" style="7" customWidth="1"/>
    <col min="9756" max="9756" width="2.21875" style="7" customWidth="1"/>
    <col min="9757" max="9757" width="16.5546875" style="7" customWidth="1"/>
    <col min="9758" max="9758" width="14.5546875" style="7" customWidth="1"/>
    <col min="9759" max="9759" width="41.21875" style="7" customWidth="1"/>
    <col min="9760" max="9760" width="9.21875" style="7"/>
    <col min="9761" max="9766" width="17" style="7" customWidth="1"/>
    <col min="9767" max="9767" width="9.21875" style="7" customWidth="1"/>
    <col min="9768" max="9995" width="9.21875" style="7"/>
    <col min="9996" max="9996" width="16" style="7" customWidth="1"/>
    <col min="9997" max="9997" width="12.77734375" style="7" customWidth="1"/>
    <col min="9998" max="9998" width="12" style="7" customWidth="1"/>
    <col min="9999" max="9999" width="16" style="7" customWidth="1"/>
    <col min="10000" max="10000" width="55" style="7" bestFit="1" customWidth="1"/>
    <col min="10001" max="10001" width="3.21875" style="7" customWidth="1"/>
    <col min="10002" max="10002" width="16" style="7" customWidth="1"/>
    <col min="10003" max="10003" width="16.21875" style="7" customWidth="1"/>
    <col min="10004" max="10004" width="14.77734375" style="7" bestFit="1" customWidth="1"/>
    <col min="10005" max="10005" width="3.44140625" style="7" customWidth="1"/>
    <col min="10006" max="10006" width="15.77734375" style="7" customWidth="1"/>
    <col min="10007" max="10007" width="21" style="7" customWidth="1"/>
    <col min="10008" max="10008" width="3.77734375" style="7" customWidth="1"/>
    <col min="10009" max="10009" width="16.77734375" style="7" customWidth="1"/>
    <col min="10010" max="10010" width="21.44140625" style="7" customWidth="1"/>
    <col min="10011" max="10011" width="13.5546875" style="7" customWidth="1"/>
    <col min="10012" max="10012" width="2.21875" style="7" customWidth="1"/>
    <col min="10013" max="10013" width="16.5546875" style="7" customWidth="1"/>
    <col min="10014" max="10014" width="14.5546875" style="7" customWidth="1"/>
    <col min="10015" max="10015" width="41.21875" style="7" customWidth="1"/>
    <col min="10016" max="10016" width="9.21875" style="7"/>
    <col min="10017" max="10022" width="17" style="7" customWidth="1"/>
    <col min="10023" max="10023" width="9.21875" style="7" customWidth="1"/>
    <col min="10024" max="10251" width="9.21875" style="7"/>
    <col min="10252" max="10252" width="16" style="7" customWidth="1"/>
    <col min="10253" max="10253" width="12.77734375" style="7" customWidth="1"/>
    <col min="10254" max="10254" width="12" style="7" customWidth="1"/>
    <col min="10255" max="10255" width="16" style="7" customWidth="1"/>
    <col min="10256" max="10256" width="55" style="7" bestFit="1" customWidth="1"/>
    <col min="10257" max="10257" width="3.21875" style="7" customWidth="1"/>
    <col min="10258" max="10258" width="16" style="7" customWidth="1"/>
    <col min="10259" max="10259" width="16.21875" style="7" customWidth="1"/>
    <col min="10260" max="10260" width="14.77734375" style="7" bestFit="1" customWidth="1"/>
    <col min="10261" max="10261" width="3.44140625" style="7" customWidth="1"/>
    <col min="10262" max="10262" width="15.77734375" style="7" customWidth="1"/>
    <col min="10263" max="10263" width="21" style="7" customWidth="1"/>
    <col min="10264" max="10264" width="3.77734375" style="7" customWidth="1"/>
    <col min="10265" max="10265" width="16.77734375" style="7" customWidth="1"/>
    <col min="10266" max="10266" width="21.44140625" style="7" customWidth="1"/>
    <col min="10267" max="10267" width="13.5546875" style="7" customWidth="1"/>
    <col min="10268" max="10268" width="2.21875" style="7" customWidth="1"/>
    <col min="10269" max="10269" width="16.5546875" style="7" customWidth="1"/>
    <col min="10270" max="10270" width="14.5546875" style="7" customWidth="1"/>
    <col min="10271" max="10271" width="41.21875" style="7" customWidth="1"/>
    <col min="10272" max="10272" width="9.21875" style="7"/>
    <col min="10273" max="10278" width="17" style="7" customWidth="1"/>
    <col min="10279" max="10279" width="9.21875" style="7" customWidth="1"/>
    <col min="10280" max="10507" width="9.21875" style="7"/>
    <col min="10508" max="10508" width="16" style="7" customWidth="1"/>
    <col min="10509" max="10509" width="12.77734375" style="7" customWidth="1"/>
    <col min="10510" max="10510" width="12" style="7" customWidth="1"/>
    <col min="10511" max="10511" width="16" style="7" customWidth="1"/>
    <col min="10512" max="10512" width="55" style="7" bestFit="1" customWidth="1"/>
    <col min="10513" max="10513" width="3.21875" style="7" customWidth="1"/>
    <col min="10514" max="10514" width="16" style="7" customWidth="1"/>
    <col min="10515" max="10515" width="16.21875" style="7" customWidth="1"/>
    <col min="10516" max="10516" width="14.77734375" style="7" bestFit="1" customWidth="1"/>
    <col min="10517" max="10517" width="3.44140625" style="7" customWidth="1"/>
    <col min="10518" max="10518" width="15.77734375" style="7" customWidth="1"/>
    <col min="10519" max="10519" width="21" style="7" customWidth="1"/>
    <col min="10520" max="10520" width="3.77734375" style="7" customWidth="1"/>
    <col min="10521" max="10521" width="16.77734375" style="7" customWidth="1"/>
    <col min="10522" max="10522" width="21.44140625" style="7" customWidth="1"/>
    <col min="10523" max="10523" width="13.5546875" style="7" customWidth="1"/>
    <col min="10524" max="10524" width="2.21875" style="7" customWidth="1"/>
    <col min="10525" max="10525" width="16.5546875" style="7" customWidth="1"/>
    <col min="10526" max="10526" width="14.5546875" style="7" customWidth="1"/>
    <col min="10527" max="10527" width="41.21875" style="7" customWidth="1"/>
    <col min="10528" max="10528" width="9.21875" style="7"/>
    <col min="10529" max="10534" width="17" style="7" customWidth="1"/>
    <col min="10535" max="10535" width="9.21875" style="7" customWidth="1"/>
    <col min="10536" max="10763" width="9.21875" style="7"/>
    <col min="10764" max="10764" width="16" style="7" customWidth="1"/>
    <col min="10765" max="10765" width="12.77734375" style="7" customWidth="1"/>
    <col min="10766" max="10766" width="12" style="7" customWidth="1"/>
    <col min="10767" max="10767" width="16" style="7" customWidth="1"/>
    <col min="10768" max="10768" width="55" style="7" bestFit="1" customWidth="1"/>
    <col min="10769" max="10769" width="3.21875" style="7" customWidth="1"/>
    <col min="10770" max="10770" width="16" style="7" customWidth="1"/>
    <col min="10771" max="10771" width="16.21875" style="7" customWidth="1"/>
    <col min="10772" max="10772" width="14.77734375" style="7" bestFit="1" customWidth="1"/>
    <col min="10773" max="10773" width="3.44140625" style="7" customWidth="1"/>
    <col min="10774" max="10774" width="15.77734375" style="7" customWidth="1"/>
    <col min="10775" max="10775" width="21" style="7" customWidth="1"/>
    <col min="10776" max="10776" width="3.77734375" style="7" customWidth="1"/>
    <col min="10777" max="10777" width="16.77734375" style="7" customWidth="1"/>
    <col min="10778" max="10778" width="21.44140625" style="7" customWidth="1"/>
    <col min="10779" max="10779" width="13.5546875" style="7" customWidth="1"/>
    <col min="10780" max="10780" width="2.21875" style="7" customWidth="1"/>
    <col min="10781" max="10781" width="16.5546875" style="7" customWidth="1"/>
    <col min="10782" max="10782" width="14.5546875" style="7" customWidth="1"/>
    <col min="10783" max="10783" width="41.21875" style="7" customWidth="1"/>
    <col min="10784" max="10784" width="9.21875" style="7"/>
    <col min="10785" max="10790" width="17" style="7" customWidth="1"/>
    <col min="10791" max="10791" width="9.21875" style="7" customWidth="1"/>
    <col min="10792" max="11019" width="9.21875" style="7"/>
    <col min="11020" max="11020" width="16" style="7" customWidth="1"/>
    <col min="11021" max="11021" width="12.77734375" style="7" customWidth="1"/>
    <col min="11022" max="11022" width="12" style="7" customWidth="1"/>
    <col min="11023" max="11023" width="16" style="7" customWidth="1"/>
    <col min="11024" max="11024" width="55" style="7" bestFit="1" customWidth="1"/>
    <col min="11025" max="11025" width="3.21875" style="7" customWidth="1"/>
    <col min="11026" max="11026" width="16" style="7" customWidth="1"/>
    <col min="11027" max="11027" width="16.21875" style="7" customWidth="1"/>
    <col min="11028" max="11028" width="14.77734375" style="7" bestFit="1" customWidth="1"/>
    <col min="11029" max="11029" width="3.44140625" style="7" customWidth="1"/>
    <col min="11030" max="11030" width="15.77734375" style="7" customWidth="1"/>
    <col min="11031" max="11031" width="21" style="7" customWidth="1"/>
    <col min="11032" max="11032" width="3.77734375" style="7" customWidth="1"/>
    <col min="11033" max="11033" width="16.77734375" style="7" customWidth="1"/>
    <col min="11034" max="11034" width="21.44140625" style="7" customWidth="1"/>
    <col min="11035" max="11035" width="13.5546875" style="7" customWidth="1"/>
    <col min="11036" max="11036" width="2.21875" style="7" customWidth="1"/>
    <col min="11037" max="11037" width="16.5546875" style="7" customWidth="1"/>
    <col min="11038" max="11038" width="14.5546875" style="7" customWidth="1"/>
    <col min="11039" max="11039" width="41.21875" style="7" customWidth="1"/>
    <col min="11040" max="11040" width="9.21875" style="7"/>
    <col min="11041" max="11046" width="17" style="7" customWidth="1"/>
    <col min="11047" max="11047" width="9.21875" style="7" customWidth="1"/>
    <col min="11048" max="11275" width="9.21875" style="7"/>
    <col min="11276" max="11276" width="16" style="7" customWidth="1"/>
    <col min="11277" max="11277" width="12.77734375" style="7" customWidth="1"/>
    <col min="11278" max="11278" width="12" style="7" customWidth="1"/>
    <col min="11279" max="11279" width="16" style="7" customWidth="1"/>
    <col min="11280" max="11280" width="55" style="7" bestFit="1" customWidth="1"/>
    <col min="11281" max="11281" width="3.21875" style="7" customWidth="1"/>
    <col min="11282" max="11282" width="16" style="7" customWidth="1"/>
    <col min="11283" max="11283" width="16.21875" style="7" customWidth="1"/>
    <col min="11284" max="11284" width="14.77734375" style="7" bestFit="1" customWidth="1"/>
    <col min="11285" max="11285" width="3.44140625" style="7" customWidth="1"/>
    <col min="11286" max="11286" width="15.77734375" style="7" customWidth="1"/>
    <col min="11287" max="11287" width="21" style="7" customWidth="1"/>
    <col min="11288" max="11288" width="3.77734375" style="7" customWidth="1"/>
    <col min="11289" max="11289" width="16.77734375" style="7" customWidth="1"/>
    <col min="11290" max="11290" width="21.44140625" style="7" customWidth="1"/>
    <col min="11291" max="11291" width="13.5546875" style="7" customWidth="1"/>
    <col min="11292" max="11292" width="2.21875" style="7" customWidth="1"/>
    <col min="11293" max="11293" width="16.5546875" style="7" customWidth="1"/>
    <col min="11294" max="11294" width="14.5546875" style="7" customWidth="1"/>
    <col min="11295" max="11295" width="41.21875" style="7" customWidth="1"/>
    <col min="11296" max="11296" width="9.21875" style="7"/>
    <col min="11297" max="11302" width="17" style="7" customWidth="1"/>
    <col min="11303" max="11303" width="9.21875" style="7" customWidth="1"/>
    <col min="11304" max="11531" width="9.21875" style="7"/>
    <col min="11532" max="11532" width="16" style="7" customWidth="1"/>
    <col min="11533" max="11533" width="12.77734375" style="7" customWidth="1"/>
    <col min="11534" max="11534" width="12" style="7" customWidth="1"/>
    <col min="11535" max="11535" width="16" style="7" customWidth="1"/>
    <col min="11536" max="11536" width="55" style="7" bestFit="1" customWidth="1"/>
    <col min="11537" max="11537" width="3.21875" style="7" customWidth="1"/>
    <col min="11538" max="11538" width="16" style="7" customWidth="1"/>
    <col min="11539" max="11539" width="16.21875" style="7" customWidth="1"/>
    <col min="11540" max="11540" width="14.77734375" style="7" bestFit="1" customWidth="1"/>
    <col min="11541" max="11541" width="3.44140625" style="7" customWidth="1"/>
    <col min="11542" max="11542" width="15.77734375" style="7" customWidth="1"/>
    <col min="11543" max="11543" width="21" style="7" customWidth="1"/>
    <col min="11544" max="11544" width="3.77734375" style="7" customWidth="1"/>
    <col min="11545" max="11545" width="16.77734375" style="7" customWidth="1"/>
    <col min="11546" max="11546" width="21.44140625" style="7" customWidth="1"/>
    <col min="11547" max="11547" width="13.5546875" style="7" customWidth="1"/>
    <col min="11548" max="11548" width="2.21875" style="7" customWidth="1"/>
    <col min="11549" max="11549" width="16.5546875" style="7" customWidth="1"/>
    <col min="11550" max="11550" width="14.5546875" style="7" customWidth="1"/>
    <col min="11551" max="11551" width="41.21875" style="7" customWidth="1"/>
    <col min="11552" max="11552" width="9.21875" style="7"/>
    <col min="11553" max="11558" width="17" style="7" customWidth="1"/>
    <col min="11559" max="11559" width="9.21875" style="7" customWidth="1"/>
    <col min="11560" max="11787" width="9.21875" style="7"/>
    <col min="11788" max="11788" width="16" style="7" customWidth="1"/>
    <col min="11789" max="11789" width="12.77734375" style="7" customWidth="1"/>
    <col min="11790" max="11790" width="12" style="7" customWidth="1"/>
    <col min="11791" max="11791" width="16" style="7" customWidth="1"/>
    <col min="11792" max="11792" width="55" style="7" bestFit="1" customWidth="1"/>
    <col min="11793" max="11793" width="3.21875" style="7" customWidth="1"/>
    <col min="11794" max="11794" width="16" style="7" customWidth="1"/>
    <col min="11795" max="11795" width="16.21875" style="7" customWidth="1"/>
    <col min="11796" max="11796" width="14.77734375" style="7" bestFit="1" customWidth="1"/>
    <col min="11797" max="11797" width="3.44140625" style="7" customWidth="1"/>
    <col min="11798" max="11798" width="15.77734375" style="7" customWidth="1"/>
    <col min="11799" max="11799" width="21" style="7" customWidth="1"/>
    <col min="11800" max="11800" width="3.77734375" style="7" customWidth="1"/>
    <col min="11801" max="11801" width="16.77734375" style="7" customWidth="1"/>
    <col min="11802" max="11802" width="21.44140625" style="7" customWidth="1"/>
    <col min="11803" max="11803" width="13.5546875" style="7" customWidth="1"/>
    <col min="11804" max="11804" width="2.21875" style="7" customWidth="1"/>
    <col min="11805" max="11805" width="16.5546875" style="7" customWidth="1"/>
    <col min="11806" max="11806" width="14.5546875" style="7" customWidth="1"/>
    <col min="11807" max="11807" width="41.21875" style="7" customWidth="1"/>
    <col min="11808" max="11808" width="9.21875" style="7"/>
    <col min="11809" max="11814" width="17" style="7" customWidth="1"/>
    <col min="11815" max="11815" width="9.21875" style="7" customWidth="1"/>
    <col min="11816" max="12043" width="9.21875" style="7"/>
    <col min="12044" max="12044" width="16" style="7" customWidth="1"/>
    <col min="12045" max="12045" width="12.77734375" style="7" customWidth="1"/>
    <col min="12046" max="12046" width="12" style="7" customWidth="1"/>
    <col min="12047" max="12047" width="16" style="7" customWidth="1"/>
    <col min="12048" max="12048" width="55" style="7" bestFit="1" customWidth="1"/>
    <col min="12049" max="12049" width="3.21875" style="7" customWidth="1"/>
    <col min="12050" max="12050" width="16" style="7" customWidth="1"/>
    <col min="12051" max="12051" width="16.21875" style="7" customWidth="1"/>
    <col min="12052" max="12052" width="14.77734375" style="7" bestFit="1" customWidth="1"/>
    <col min="12053" max="12053" width="3.44140625" style="7" customWidth="1"/>
    <col min="12054" max="12054" width="15.77734375" style="7" customWidth="1"/>
    <col min="12055" max="12055" width="21" style="7" customWidth="1"/>
    <col min="12056" max="12056" width="3.77734375" style="7" customWidth="1"/>
    <col min="12057" max="12057" width="16.77734375" style="7" customWidth="1"/>
    <col min="12058" max="12058" width="21.44140625" style="7" customWidth="1"/>
    <col min="12059" max="12059" width="13.5546875" style="7" customWidth="1"/>
    <col min="12060" max="12060" width="2.21875" style="7" customWidth="1"/>
    <col min="12061" max="12061" width="16.5546875" style="7" customWidth="1"/>
    <col min="12062" max="12062" width="14.5546875" style="7" customWidth="1"/>
    <col min="12063" max="12063" width="41.21875" style="7" customWidth="1"/>
    <col min="12064" max="12064" width="9.21875" style="7"/>
    <col min="12065" max="12070" width="17" style="7" customWidth="1"/>
    <col min="12071" max="12071" width="9.21875" style="7" customWidth="1"/>
    <col min="12072" max="12299" width="9.21875" style="7"/>
    <col min="12300" max="12300" width="16" style="7" customWidth="1"/>
    <col min="12301" max="12301" width="12.77734375" style="7" customWidth="1"/>
    <col min="12302" max="12302" width="12" style="7" customWidth="1"/>
    <col min="12303" max="12303" width="16" style="7" customWidth="1"/>
    <col min="12304" max="12304" width="55" style="7" bestFit="1" customWidth="1"/>
    <col min="12305" max="12305" width="3.21875" style="7" customWidth="1"/>
    <col min="12306" max="12306" width="16" style="7" customWidth="1"/>
    <col min="12307" max="12307" width="16.21875" style="7" customWidth="1"/>
    <col min="12308" max="12308" width="14.77734375" style="7" bestFit="1" customWidth="1"/>
    <col min="12309" max="12309" width="3.44140625" style="7" customWidth="1"/>
    <col min="12310" max="12310" width="15.77734375" style="7" customWidth="1"/>
    <col min="12311" max="12311" width="21" style="7" customWidth="1"/>
    <col min="12312" max="12312" width="3.77734375" style="7" customWidth="1"/>
    <col min="12313" max="12313" width="16.77734375" style="7" customWidth="1"/>
    <col min="12314" max="12314" width="21.44140625" style="7" customWidth="1"/>
    <col min="12315" max="12315" width="13.5546875" style="7" customWidth="1"/>
    <col min="12316" max="12316" width="2.21875" style="7" customWidth="1"/>
    <col min="12317" max="12317" width="16.5546875" style="7" customWidth="1"/>
    <col min="12318" max="12318" width="14.5546875" style="7" customWidth="1"/>
    <col min="12319" max="12319" width="41.21875" style="7" customWidth="1"/>
    <col min="12320" max="12320" width="9.21875" style="7"/>
    <col min="12321" max="12326" width="17" style="7" customWidth="1"/>
    <col min="12327" max="12327" width="9.21875" style="7" customWidth="1"/>
    <col min="12328" max="12555" width="9.21875" style="7"/>
    <col min="12556" max="12556" width="16" style="7" customWidth="1"/>
    <col min="12557" max="12557" width="12.77734375" style="7" customWidth="1"/>
    <col min="12558" max="12558" width="12" style="7" customWidth="1"/>
    <col min="12559" max="12559" width="16" style="7" customWidth="1"/>
    <col min="12560" max="12560" width="55" style="7" bestFit="1" customWidth="1"/>
    <col min="12561" max="12561" width="3.21875" style="7" customWidth="1"/>
    <col min="12562" max="12562" width="16" style="7" customWidth="1"/>
    <col min="12563" max="12563" width="16.21875" style="7" customWidth="1"/>
    <col min="12564" max="12564" width="14.77734375" style="7" bestFit="1" customWidth="1"/>
    <col min="12565" max="12565" width="3.44140625" style="7" customWidth="1"/>
    <col min="12566" max="12566" width="15.77734375" style="7" customWidth="1"/>
    <col min="12567" max="12567" width="21" style="7" customWidth="1"/>
    <col min="12568" max="12568" width="3.77734375" style="7" customWidth="1"/>
    <col min="12569" max="12569" width="16.77734375" style="7" customWidth="1"/>
    <col min="12570" max="12570" width="21.44140625" style="7" customWidth="1"/>
    <col min="12571" max="12571" width="13.5546875" style="7" customWidth="1"/>
    <col min="12572" max="12572" width="2.21875" style="7" customWidth="1"/>
    <col min="12573" max="12573" width="16.5546875" style="7" customWidth="1"/>
    <col min="12574" max="12574" width="14.5546875" style="7" customWidth="1"/>
    <col min="12575" max="12575" width="41.21875" style="7" customWidth="1"/>
    <col min="12576" max="12576" width="9.21875" style="7"/>
    <col min="12577" max="12582" width="17" style="7" customWidth="1"/>
    <col min="12583" max="12583" width="9.21875" style="7" customWidth="1"/>
    <col min="12584" max="12811" width="9.21875" style="7"/>
    <col min="12812" max="12812" width="16" style="7" customWidth="1"/>
    <col min="12813" max="12813" width="12.77734375" style="7" customWidth="1"/>
    <col min="12814" max="12814" width="12" style="7" customWidth="1"/>
    <col min="12815" max="12815" width="16" style="7" customWidth="1"/>
    <col min="12816" max="12816" width="55" style="7" bestFit="1" customWidth="1"/>
    <col min="12817" max="12817" width="3.21875" style="7" customWidth="1"/>
    <col min="12818" max="12818" width="16" style="7" customWidth="1"/>
    <col min="12819" max="12819" width="16.21875" style="7" customWidth="1"/>
    <col min="12820" max="12820" width="14.77734375" style="7" bestFit="1" customWidth="1"/>
    <col min="12821" max="12821" width="3.44140625" style="7" customWidth="1"/>
    <col min="12822" max="12822" width="15.77734375" style="7" customWidth="1"/>
    <col min="12823" max="12823" width="21" style="7" customWidth="1"/>
    <col min="12824" max="12824" width="3.77734375" style="7" customWidth="1"/>
    <col min="12825" max="12825" width="16.77734375" style="7" customWidth="1"/>
    <col min="12826" max="12826" width="21.44140625" style="7" customWidth="1"/>
    <col min="12827" max="12827" width="13.5546875" style="7" customWidth="1"/>
    <col min="12828" max="12828" width="2.21875" style="7" customWidth="1"/>
    <col min="12829" max="12829" width="16.5546875" style="7" customWidth="1"/>
    <col min="12830" max="12830" width="14.5546875" style="7" customWidth="1"/>
    <col min="12831" max="12831" width="41.21875" style="7" customWidth="1"/>
    <col min="12832" max="12832" width="9.21875" style="7"/>
    <col min="12833" max="12838" width="17" style="7" customWidth="1"/>
    <col min="12839" max="12839" width="9.21875" style="7" customWidth="1"/>
    <col min="12840" max="13067" width="9.21875" style="7"/>
    <col min="13068" max="13068" width="16" style="7" customWidth="1"/>
    <col min="13069" max="13069" width="12.77734375" style="7" customWidth="1"/>
    <col min="13070" max="13070" width="12" style="7" customWidth="1"/>
    <col min="13071" max="13071" width="16" style="7" customWidth="1"/>
    <col min="13072" max="13072" width="55" style="7" bestFit="1" customWidth="1"/>
    <col min="13073" max="13073" width="3.21875" style="7" customWidth="1"/>
    <col min="13074" max="13074" width="16" style="7" customWidth="1"/>
    <col min="13075" max="13075" width="16.21875" style="7" customWidth="1"/>
    <col min="13076" max="13076" width="14.77734375" style="7" bestFit="1" customWidth="1"/>
    <col min="13077" max="13077" width="3.44140625" style="7" customWidth="1"/>
    <col min="13078" max="13078" width="15.77734375" style="7" customWidth="1"/>
    <col min="13079" max="13079" width="21" style="7" customWidth="1"/>
    <col min="13080" max="13080" width="3.77734375" style="7" customWidth="1"/>
    <col min="13081" max="13081" width="16.77734375" style="7" customWidth="1"/>
    <col min="13082" max="13082" width="21.44140625" style="7" customWidth="1"/>
    <col min="13083" max="13083" width="13.5546875" style="7" customWidth="1"/>
    <col min="13084" max="13084" width="2.21875" style="7" customWidth="1"/>
    <col min="13085" max="13085" width="16.5546875" style="7" customWidth="1"/>
    <col min="13086" max="13086" width="14.5546875" style="7" customWidth="1"/>
    <col min="13087" max="13087" width="41.21875" style="7" customWidth="1"/>
    <col min="13088" max="13088" width="9.21875" style="7"/>
    <col min="13089" max="13094" width="17" style="7" customWidth="1"/>
    <col min="13095" max="13095" width="9.21875" style="7" customWidth="1"/>
    <col min="13096" max="13323" width="9.21875" style="7"/>
    <col min="13324" max="13324" width="16" style="7" customWidth="1"/>
    <col min="13325" max="13325" width="12.77734375" style="7" customWidth="1"/>
    <col min="13326" max="13326" width="12" style="7" customWidth="1"/>
    <col min="13327" max="13327" width="16" style="7" customWidth="1"/>
    <col min="13328" max="13328" width="55" style="7" bestFit="1" customWidth="1"/>
    <col min="13329" max="13329" width="3.21875" style="7" customWidth="1"/>
    <col min="13330" max="13330" width="16" style="7" customWidth="1"/>
    <col min="13331" max="13331" width="16.21875" style="7" customWidth="1"/>
    <col min="13332" max="13332" width="14.77734375" style="7" bestFit="1" customWidth="1"/>
    <col min="13333" max="13333" width="3.44140625" style="7" customWidth="1"/>
    <col min="13334" max="13334" width="15.77734375" style="7" customWidth="1"/>
    <col min="13335" max="13335" width="21" style="7" customWidth="1"/>
    <col min="13336" max="13336" width="3.77734375" style="7" customWidth="1"/>
    <col min="13337" max="13337" width="16.77734375" style="7" customWidth="1"/>
    <col min="13338" max="13338" width="21.44140625" style="7" customWidth="1"/>
    <col min="13339" max="13339" width="13.5546875" style="7" customWidth="1"/>
    <col min="13340" max="13340" width="2.21875" style="7" customWidth="1"/>
    <col min="13341" max="13341" width="16.5546875" style="7" customWidth="1"/>
    <col min="13342" max="13342" width="14.5546875" style="7" customWidth="1"/>
    <col min="13343" max="13343" width="41.21875" style="7" customWidth="1"/>
    <col min="13344" max="13344" width="9.21875" style="7"/>
    <col min="13345" max="13350" width="17" style="7" customWidth="1"/>
    <col min="13351" max="13351" width="9.21875" style="7" customWidth="1"/>
    <col min="13352" max="13579" width="9.21875" style="7"/>
    <col min="13580" max="13580" width="16" style="7" customWidth="1"/>
    <col min="13581" max="13581" width="12.77734375" style="7" customWidth="1"/>
    <col min="13582" max="13582" width="12" style="7" customWidth="1"/>
    <col min="13583" max="13583" width="16" style="7" customWidth="1"/>
    <col min="13584" max="13584" width="55" style="7" bestFit="1" customWidth="1"/>
    <col min="13585" max="13585" width="3.21875" style="7" customWidth="1"/>
    <col min="13586" max="13586" width="16" style="7" customWidth="1"/>
    <col min="13587" max="13587" width="16.21875" style="7" customWidth="1"/>
    <col min="13588" max="13588" width="14.77734375" style="7" bestFit="1" customWidth="1"/>
    <col min="13589" max="13589" width="3.44140625" style="7" customWidth="1"/>
    <col min="13590" max="13590" width="15.77734375" style="7" customWidth="1"/>
    <col min="13591" max="13591" width="21" style="7" customWidth="1"/>
    <col min="13592" max="13592" width="3.77734375" style="7" customWidth="1"/>
    <col min="13593" max="13593" width="16.77734375" style="7" customWidth="1"/>
    <col min="13594" max="13594" width="21.44140625" style="7" customWidth="1"/>
    <col min="13595" max="13595" width="13.5546875" style="7" customWidth="1"/>
    <col min="13596" max="13596" width="2.21875" style="7" customWidth="1"/>
    <col min="13597" max="13597" width="16.5546875" style="7" customWidth="1"/>
    <col min="13598" max="13598" width="14.5546875" style="7" customWidth="1"/>
    <col min="13599" max="13599" width="41.21875" style="7" customWidth="1"/>
    <col min="13600" max="13600" width="9.21875" style="7"/>
    <col min="13601" max="13606" width="17" style="7" customWidth="1"/>
    <col min="13607" max="13607" width="9.21875" style="7" customWidth="1"/>
    <col min="13608" max="13835" width="9.21875" style="7"/>
    <col min="13836" max="13836" width="16" style="7" customWidth="1"/>
    <col min="13837" max="13837" width="12.77734375" style="7" customWidth="1"/>
    <col min="13838" max="13838" width="12" style="7" customWidth="1"/>
    <col min="13839" max="13839" width="16" style="7" customWidth="1"/>
    <col min="13840" max="13840" width="55" style="7" bestFit="1" customWidth="1"/>
    <col min="13841" max="13841" width="3.21875" style="7" customWidth="1"/>
    <col min="13842" max="13842" width="16" style="7" customWidth="1"/>
    <col min="13843" max="13843" width="16.21875" style="7" customWidth="1"/>
    <col min="13844" max="13844" width="14.77734375" style="7" bestFit="1" customWidth="1"/>
    <col min="13845" max="13845" width="3.44140625" style="7" customWidth="1"/>
    <col min="13846" max="13846" width="15.77734375" style="7" customWidth="1"/>
    <col min="13847" max="13847" width="21" style="7" customWidth="1"/>
    <col min="13848" max="13848" width="3.77734375" style="7" customWidth="1"/>
    <col min="13849" max="13849" width="16.77734375" style="7" customWidth="1"/>
    <col min="13850" max="13850" width="21.44140625" style="7" customWidth="1"/>
    <col min="13851" max="13851" width="13.5546875" style="7" customWidth="1"/>
    <col min="13852" max="13852" width="2.21875" style="7" customWidth="1"/>
    <col min="13853" max="13853" width="16.5546875" style="7" customWidth="1"/>
    <col min="13854" max="13854" width="14.5546875" style="7" customWidth="1"/>
    <col min="13855" max="13855" width="41.21875" style="7" customWidth="1"/>
    <col min="13856" max="13856" width="9.21875" style="7"/>
    <col min="13857" max="13862" width="17" style="7" customWidth="1"/>
    <col min="13863" max="13863" width="9.21875" style="7" customWidth="1"/>
    <col min="13864" max="14091" width="9.21875" style="7"/>
    <col min="14092" max="14092" width="16" style="7" customWidth="1"/>
    <col min="14093" max="14093" width="12.77734375" style="7" customWidth="1"/>
    <col min="14094" max="14094" width="12" style="7" customWidth="1"/>
    <col min="14095" max="14095" width="16" style="7" customWidth="1"/>
    <col min="14096" max="14096" width="55" style="7" bestFit="1" customWidth="1"/>
    <col min="14097" max="14097" width="3.21875" style="7" customWidth="1"/>
    <col min="14098" max="14098" width="16" style="7" customWidth="1"/>
    <col min="14099" max="14099" width="16.21875" style="7" customWidth="1"/>
    <col min="14100" max="14100" width="14.77734375" style="7" bestFit="1" customWidth="1"/>
    <col min="14101" max="14101" width="3.44140625" style="7" customWidth="1"/>
    <col min="14102" max="14102" width="15.77734375" style="7" customWidth="1"/>
    <col min="14103" max="14103" width="21" style="7" customWidth="1"/>
    <col min="14104" max="14104" width="3.77734375" style="7" customWidth="1"/>
    <col min="14105" max="14105" width="16.77734375" style="7" customWidth="1"/>
    <col min="14106" max="14106" width="21.44140625" style="7" customWidth="1"/>
    <col min="14107" max="14107" width="13.5546875" style="7" customWidth="1"/>
    <col min="14108" max="14108" width="2.21875" style="7" customWidth="1"/>
    <col min="14109" max="14109" width="16.5546875" style="7" customWidth="1"/>
    <col min="14110" max="14110" width="14.5546875" style="7" customWidth="1"/>
    <col min="14111" max="14111" width="41.21875" style="7" customWidth="1"/>
    <col min="14112" max="14112" width="9.21875" style="7"/>
    <col min="14113" max="14118" width="17" style="7" customWidth="1"/>
    <col min="14119" max="14119" width="9.21875" style="7" customWidth="1"/>
    <col min="14120" max="14347" width="9.21875" style="7"/>
    <col min="14348" max="14348" width="16" style="7" customWidth="1"/>
    <col min="14349" max="14349" width="12.77734375" style="7" customWidth="1"/>
    <col min="14350" max="14350" width="12" style="7" customWidth="1"/>
    <col min="14351" max="14351" width="16" style="7" customWidth="1"/>
    <col min="14352" max="14352" width="55" style="7" bestFit="1" customWidth="1"/>
    <col min="14353" max="14353" width="3.21875" style="7" customWidth="1"/>
    <col min="14354" max="14354" width="16" style="7" customWidth="1"/>
    <col min="14355" max="14355" width="16.21875" style="7" customWidth="1"/>
    <col min="14356" max="14356" width="14.77734375" style="7" bestFit="1" customWidth="1"/>
    <col min="14357" max="14357" width="3.44140625" style="7" customWidth="1"/>
    <col min="14358" max="14358" width="15.77734375" style="7" customWidth="1"/>
    <col min="14359" max="14359" width="21" style="7" customWidth="1"/>
    <col min="14360" max="14360" width="3.77734375" style="7" customWidth="1"/>
    <col min="14361" max="14361" width="16.77734375" style="7" customWidth="1"/>
    <col min="14362" max="14362" width="21.44140625" style="7" customWidth="1"/>
    <col min="14363" max="14363" width="13.5546875" style="7" customWidth="1"/>
    <col min="14364" max="14364" width="2.21875" style="7" customWidth="1"/>
    <col min="14365" max="14365" width="16.5546875" style="7" customWidth="1"/>
    <col min="14366" max="14366" width="14.5546875" style="7" customWidth="1"/>
    <col min="14367" max="14367" width="41.21875" style="7" customWidth="1"/>
    <col min="14368" max="14368" width="9.21875" style="7"/>
    <col min="14369" max="14374" width="17" style="7" customWidth="1"/>
    <col min="14375" max="14375" width="9.21875" style="7" customWidth="1"/>
    <col min="14376" max="14603" width="9.21875" style="7"/>
    <col min="14604" max="14604" width="16" style="7" customWidth="1"/>
    <col min="14605" max="14605" width="12.77734375" style="7" customWidth="1"/>
    <col min="14606" max="14606" width="12" style="7" customWidth="1"/>
    <col min="14607" max="14607" width="16" style="7" customWidth="1"/>
    <col min="14608" max="14608" width="55" style="7" bestFit="1" customWidth="1"/>
    <col min="14609" max="14609" width="3.21875" style="7" customWidth="1"/>
    <col min="14610" max="14610" width="16" style="7" customWidth="1"/>
    <col min="14611" max="14611" width="16.21875" style="7" customWidth="1"/>
    <col min="14612" max="14612" width="14.77734375" style="7" bestFit="1" customWidth="1"/>
    <col min="14613" max="14613" width="3.44140625" style="7" customWidth="1"/>
    <col min="14614" max="14614" width="15.77734375" style="7" customWidth="1"/>
    <col min="14615" max="14615" width="21" style="7" customWidth="1"/>
    <col min="14616" max="14616" width="3.77734375" style="7" customWidth="1"/>
    <col min="14617" max="14617" width="16.77734375" style="7" customWidth="1"/>
    <col min="14618" max="14618" width="21.44140625" style="7" customWidth="1"/>
    <col min="14619" max="14619" width="13.5546875" style="7" customWidth="1"/>
    <col min="14620" max="14620" width="2.21875" style="7" customWidth="1"/>
    <col min="14621" max="14621" width="16.5546875" style="7" customWidth="1"/>
    <col min="14622" max="14622" width="14.5546875" style="7" customWidth="1"/>
    <col min="14623" max="14623" width="41.21875" style="7" customWidth="1"/>
    <col min="14624" max="14624" width="9.21875" style="7"/>
    <col min="14625" max="14630" width="17" style="7" customWidth="1"/>
    <col min="14631" max="14631" width="9.21875" style="7" customWidth="1"/>
    <col min="14632" max="14859" width="9.21875" style="7"/>
    <col min="14860" max="14860" width="16" style="7" customWidth="1"/>
    <col min="14861" max="14861" width="12.77734375" style="7" customWidth="1"/>
    <col min="14862" max="14862" width="12" style="7" customWidth="1"/>
    <col min="14863" max="14863" width="16" style="7" customWidth="1"/>
    <col min="14864" max="14864" width="55" style="7" bestFit="1" customWidth="1"/>
    <col min="14865" max="14865" width="3.21875" style="7" customWidth="1"/>
    <col min="14866" max="14866" width="16" style="7" customWidth="1"/>
    <col min="14867" max="14867" width="16.21875" style="7" customWidth="1"/>
    <col min="14868" max="14868" width="14.77734375" style="7" bestFit="1" customWidth="1"/>
    <col min="14869" max="14869" width="3.44140625" style="7" customWidth="1"/>
    <col min="14870" max="14870" width="15.77734375" style="7" customWidth="1"/>
    <col min="14871" max="14871" width="21" style="7" customWidth="1"/>
    <col min="14872" max="14872" width="3.77734375" style="7" customWidth="1"/>
    <col min="14873" max="14873" width="16.77734375" style="7" customWidth="1"/>
    <col min="14874" max="14874" width="21.44140625" style="7" customWidth="1"/>
    <col min="14875" max="14875" width="13.5546875" style="7" customWidth="1"/>
    <col min="14876" max="14876" width="2.21875" style="7" customWidth="1"/>
    <col min="14877" max="14877" width="16.5546875" style="7" customWidth="1"/>
    <col min="14878" max="14878" width="14.5546875" style="7" customWidth="1"/>
    <col min="14879" max="14879" width="41.21875" style="7" customWidth="1"/>
    <col min="14880" max="14880" width="9.21875" style="7"/>
    <col min="14881" max="14886" width="17" style="7" customWidth="1"/>
    <col min="14887" max="14887" width="9.21875" style="7" customWidth="1"/>
    <col min="14888" max="15115" width="9.21875" style="7"/>
    <col min="15116" max="15116" width="16" style="7" customWidth="1"/>
    <col min="15117" max="15117" width="12.77734375" style="7" customWidth="1"/>
    <col min="15118" max="15118" width="12" style="7" customWidth="1"/>
    <col min="15119" max="15119" width="16" style="7" customWidth="1"/>
    <col min="15120" max="15120" width="55" style="7" bestFit="1" customWidth="1"/>
    <col min="15121" max="15121" width="3.21875" style="7" customWidth="1"/>
    <col min="15122" max="15122" width="16" style="7" customWidth="1"/>
    <col min="15123" max="15123" width="16.21875" style="7" customWidth="1"/>
    <col min="15124" max="15124" width="14.77734375" style="7" bestFit="1" customWidth="1"/>
    <col min="15125" max="15125" width="3.44140625" style="7" customWidth="1"/>
    <col min="15126" max="15126" width="15.77734375" style="7" customWidth="1"/>
    <col min="15127" max="15127" width="21" style="7" customWidth="1"/>
    <col min="15128" max="15128" width="3.77734375" style="7" customWidth="1"/>
    <col min="15129" max="15129" width="16.77734375" style="7" customWidth="1"/>
    <col min="15130" max="15130" width="21.44140625" style="7" customWidth="1"/>
    <col min="15131" max="15131" width="13.5546875" style="7" customWidth="1"/>
    <col min="15132" max="15132" width="2.21875" style="7" customWidth="1"/>
    <col min="15133" max="15133" width="16.5546875" style="7" customWidth="1"/>
    <col min="15134" max="15134" width="14.5546875" style="7" customWidth="1"/>
    <col min="15135" max="15135" width="41.21875" style="7" customWidth="1"/>
    <col min="15136" max="15136" width="9.21875" style="7"/>
    <col min="15137" max="15142" width="17" style="7" customWidth="1"/>
    <col min="15143" max="15143" width="9.21875" style="7" customWidth="1"/>
    <col min="15144" max="15371" width="9.21875" style="7"/>
    <col min="15372" max="15372" width="16" style="7" customWidth="1"/>
    <col min="15373" max="15373" width="12.77734375" style="7" customWidth="1"/>
    <col min="15374" max="15374" width="12" style="7" customWidth="1"/>
    <col min="15375" max="15375" width="16" style="7" customWidth="1"/>
    <col min="15376" max="15376" width="55" style="7" bestFit="1" customWidth="1"/>
    <col min="15377" max="15377" width="3.21875" style="7" customWidth="1"/>
    <col min="15378" max="15378" width="16" style="7" customWidth="1"/>
    <col min="15379" max="15379" width="16.21875" style="7" customWidth="1"/>
    <col min="15380" max="15380" width="14.77734375" style="7" bestFit="1" customWidth="1"/>
    <col min="15381" max="15381" width="3.44140625" style="7" customWidth="1"/>
    <col min="15382" max="15382" width="15.77734375" style="7" customWidth="1"/>
    <col min="15383" max="15383" width="21" style="7" customWidth="1"/>
    <col min="15384" max="15384" width="3.77734375" style="7" customWidth="1"/>
    <col min="15385" max="15385" width="16.77734375" style="7" customWidth="1"/>
    <col min="15386" max="15386" width="21.44140625" style="7" customWidth="1"/>
    <col min="15387" max="15387" width="13.5546875" style="7" customWidth="1"/>
    <col min="15388" max="15388" width="2.21875" style="7" customWidth="1"/>
    <col min="15389" max="15389" width="16.5546875" style="7" customWidth="1"/>
    <col min="15390" max="15390" width="14.5546875" style="7" customWidth="1"/>
    <col min="15391" max="15391" width="41.21875" style="7" customWidth="1"/>
    <col min="15392" max="15392" width="9.21875" style="7"/>
    <col min="15393" max="15398" width="17" style="7" customWidth="1"/>
    <col min="15399" max="15399" width="9.21875" style="7" customWidth="1"/>
    <col min="15400" max="15627" width="9.21875" style="7"/>
    <col min="15628" max="15628" width="16" style="7" customWidth="1"/>
    <col min="15629" max="15629" width="12.77734375" style="7" customWidth="1"/>
    <col min="15630" max="15630" width="12" style="7" customWidth="1"/>
    <col min="15631" max="15631" width="16" style="7" customWidth="1"/>
    <col min="15632" max="15632" width="55" style="7" bestFit="1" customWidth="1"/>
    <col min="15633" max="15633" width="3.21875" style="7" customWidth="1"/>
    <col min="15634" max="15634" width="16" style="7" customWidth="1"/>
    <col min="15635" max="15635" width="16.21875" style="7" customWidth="1"/>
    <col min="15636" max="15636" width="14.77734375" style="7" bestFit="1" customWidth="1"/>
    <col min="15637" max="15637" width="3.44140625" style="7" customWidth="1"/>
    <col min="15638" max="15638" width="15.77734375" style="7" customWidth="1"/>
    <col min="15639" max="15639" width="21" style="7" customWidth="1"/>
    <col min="15640" max="15640" width="3.77734375" style="7" customWidth="1"/>
    <col min="15641" max="15641" width="16.77734375" style="7" customWidth="1"/>
    <col min="15642" max="15642" width="21.44140625" style="7" customWidth="1"/>
    <col min="15643" max="15643" width="13.5546875" style="7" customWidth="1"/>
    <col min="15644" max="15644" width="2.21875" style="7" customWidth="1"/>
    <col min="15645" max="15645" width="16.5546875" style="7" customWidth="1"/>
    <col min="15646" max="15646" width="14.5546875" style="7" customWidth="1"/>
    <col min="15647" max="15647" width="41.21875" style="7" customWidth="1"/>
    <col min="15648" max="15648" width="9.21875" style="7"/>
    <col min="15649" max="15654" width="17" style="7" customWidth="1"/>
    <col min="15655" max="15655" width="9.21875" style="7" customWidth="1"/>
    <col min="15656" max="15883" width="9.21875" style="7"/>
    <col min="15884" max="15884" width="16" style="7" customWidth="1"/>
    <col min="15885" max="15885" width="12.77734375" style="7" customWidth="1"/>
    <col min="15886" max="15886" width="12" style="7" customWidth="1"/>
    <col min="15887" max="15887" width="16" style="7" customWidth="1"/>
    <col min="15888" max="15888" width="55" style="7" bestFit="1" customWidth="1"/>
    <col min="15889" max="15889" width="3.21875" style="7" customWidth="1"/>
    <col min="15890" max="15890" width="16" style="7" customWidth="1"/>
    <col min="15891" max="15891" width="16.21875" style="7" customWidth="1"/>
    <col min="15892" max="15892" width="14.77734375" style="7" bestFit="1" customWidth="1"/>
    <col min="15893" max="15893" width="3.44140625" style="7" customWidth="1"/>
    <col min="15894" max="15894" width="15.77734375" style="7" customWidth="1"/>
    <col min="15895" max="15895" width="21" style="7" customWidth="1"/>
    <col min="15896" max="15896" width="3.77734375" style="7" customWidth="1"/>
    <col min="15897" max="15897" width="16.77734375" style="7" customWidth="1"/>
    <col min="15898" max="15898" width="21.44140625" style="7" customWidth="1"/>
    <col min="15899" max="15899" width="13.5546875" style="7" customWidth="1"/>
    <col min="15900" max="15900" width="2.21875" style="7" customWidth="1"/>
    <col min="15901" max="15901" width="16.5546875" style="7" customWidth="1"/>
    <col min="15902" max="15902" width="14.5546875" style="7" customWidth="1"/>
    <col min="15903" max="15903" width="41.21875" style="7" customWidth="1"/>
    <col min="15904" max="15904" width="9.21875" style="7"/>
    <col min="15905" max="15910" width="17" style="7" customWidth="1"/>
    <col min="15911" max="15911" width="9.21875" style="7" customWidth="1"/>
    <col min="15912" max="16139" width="9.21875" style="7"/>
    <col min="16140" max="16140" width="16" style="7" customWidth="1"/>
    <col min="16141" max="16141" width="12.77734375" style="7" customWidth="1"/>
    <col min="16142" max="16142" width="12" style="7" customWidth="1"/>
    <col min="16143" max="16143" width="16" style="7" customWidth="1"/>
    <col min="16144" max="16144" width="55" style="7" bestFit="1" customWidth="1"/>
    <col min="16145" max="16145" width="3.21875" style="7" customWidth="1"/>
    <col min="16146" max="16146" width="16" style="7" customWidth="1"/>
    <col min="16147" max="16147" width="16.21875" style="7" customWidth="1"/>
    <col min="16148" max="16148" width="14.77734375" style="7" bestFit="1" customWidth="1"/>
    <col min="16149" max="16149" width="3.44140625" style="7" customWidth="1"/>
    <col min="16150" max="16150" width="15.77734375" style="7" customWidth="1"/>
    <col min="16151" max="16151" width="21" style="7" customWidth="1"/>
    <col min="16152" max="16152" width="3.77734375" style="7" customWidth="1"/>
    <col min="16153" max="16153" width="16.77734375" style="7" customWidth="1"/>
    <col min="16154" max="16154" width="21.44140625" style="7" customWidth="1"/>
    <col min="16155" max="16155" width="13.5546875" style="7" customWidth="1"/>
    <col min="16156" max="16156" width="2.21875" style="7" customWidth="1"/>
    <col min="16157" max="16157" width="16.5546875" style="7" customWidth="1"/>
    <col min="16158" max="16158" width="14.5546875" style="7" customWidth="1"/>
    <col min="16159" max="16159" width="41.21875" style="7" customWidth="1"/>
    <col min="16160" max="16160" width="9.21875" style="7"/>
    <col min="16161" max="16166" width="17" style="7" customWidth="1"/>
    <col min="16167" max="16167" width="9.21875" style="7" customWidth="1"/>
    <col min="16168" max="16384" width="9.21875" style="7"/>
  </cols>
  <sheetData>
    <row r="1" spans="1:51" hidden="1" x14ac:dyDescent="0.25">
      <c r="A1" s="7" t="s">
        <v>54</v>
      </c>
      <c r="J1" s="7"/>
    </row>
    <row r="2" spans="1:51" hidden="1" x14ac:dyDescent="0.25">
      <c r="A2" s="7" t="s">
        <v>55</v>
      </c>
      <c r="J2" s="7"/>
    </row>
    <row r="3" spans="1:51" hidden="1" x14ac:dyDescent="0.25">
      <c r="A3" s="7" t="s">
        <v>56</v>
      </c>
      <c r="J3" s="7"/>
    </row>
    <row r="4" spans="1:51" hidden="1" x14ac:dyDescent="0.25">
      <c r="A4" s="7" t="s">
        <v>57</v>
      </c>
      <c r="J4" s="7"/>
    </row>
    <row r="5" spans="1:51" hidden="1" x14ac:dyDescent="0.25">
      <c r="A5" s="7" t="s">
        <v>58</v>
      </c>
      <c r="J5" s="7"/>
    </row>
    <row r="6" spans="1:51" hidden="1" x14ac:dyDescent="0.25">
      <c r="A6" s="7" t="s">
        <v>59</v>
      </c>
      <c r="J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O6" s="7"/>
      <c r="AP6" s="7"/>
      <c r="AR6" s="7"/>
      <c r="AS6" s="7"/>
    </row>
    <row r="7" spans="1:51" x14ac:dyDescent="0.25">
      <c r="J7" s="85" t="s">
        <v>593</v>
      </c>
      <c r="L7" s="227"/>
      <c r="M7" s="7"/>
      <c r="N7" s="7"/>
      <c r="O7" s="7"/>
      <c r="P7" s="7"/>
      <c r="Q7" s="7"/>
      <c r="R7" s="7"/>
      <c r="S7" s="7"/>
      <c r="T7" s="7"/>
      <c r="U7" s="111" t="s">
        <v>60</v>
      </c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51" x14ac:dyDescent="0.25">
      <c r="J8" s="7"/>
      <c r="AF8" s="18" t="s">
        <v>61</v>
      </c>
      <c r="AG8" s="18" t="s">
        <v>61</v>
      </c>
      <c r="AH8" s="18" t="s">
        <v>61</v>
      </c>
      <c r="AI8" s="18" t="s">
        <v>62</v>
      </c>
      <c r="AJ8" s="18" t="s">
        <v>62</v>
      </c>
      <c r="AK8" s="18" t="s">
        <v>62</v>
      </c>
      <c r="AL8" s="115" t="s">
        <v>63</v>
      </c>
    </row>
    <row r="9" spans="1:51" x14ac:dyDescent="0.25">
      <c r="J9" s="7"/>
      <c r="AF9" s="18"/>
      <c r="AG9" s="18"/>
      <c r="AH9" s="18"/>
      <c r="AI9" s="18"/>
      <c r="AJ9" s="18"/>
      <c r="AK9" s="18"/>
      <c r="AL9" s="115"/>
    </row>
    <row r="10" spans="1:51" x14ac:dyDescent="0.25">
      <c r="J10" s="7"/>
      <c r="U10" s="330"/>
      <c r="AF10" s="18"/>
      <c r="AG10" s="18"/>
      <c r="AH10" s="18"/>
      <c r="AI10" s="18"/>
      <c r="AJ10" s="18"/>
      <c r="AK10" s="18"/>
      <c r="AL10" s="115"/>
    </row>
    <row r="11" spans="1:51" hidden="1" x14ac:dyDescent="0.25">
      <c r="A11" s="7" t="s">
        <v>64</v>
      </c>
      <c r="D11" s="7" t="s">
        <v>65</v>
      </c>
      <c r="E11" s="7" t="s">
        <v>66</v>
      </c>
      <c r="F11" s="7" t="s">
        <v>67</v>
      </c>
      <c r="G11" s="7" t="s">
        <v>68</v>
      </c>
      <c r="H11" s="7" t="s">
        <v>69</v>
      </c>
      <c r="J11" s="7"/>
      <c r="N11" s="17" t="s">
        <v>70</v>
      </c>
      <c r="T11" s="33" t="s">
        <v>71</v>
      </c>
      <c r="AF11" s="17" t="s">
        <v>72</v>
      </c>
      <c r="AG11" s="17" t="s">
        <v>73</v>
      </c>
      <c r="AH11" s="17" t="s">
        <v>74</v>
      </c>
      <c r="AI11" s="17" t="s">
        <v>72</v>
      </c>
      <c r="AJ11" s="17" t="s">
        <v>73</v>
      </c>
      <c r="AK11" s="17" t="s">
        <v>74</v>
      </c>
      <c r="AY11" s="17"/>
    </row>
    <row r="12" spans="1:51" hidden="1" x14ac:dyDescent="0.25">
      <c r="A12" s="7" t="s">
        <v>75</v>
      </c>
      <c r="J12" s="7"/>
      <c r="N12" s="17" t="s">
        <v>76</v>
      </c>
      <c r="AF12" s="17" t="s">
        <v>76</v>
      </c>
      <c r="AG12" s="17" t="s">
        <v>76</v>
      </c>
      <c r="AH12" s="17" t="s">
        <v>76</v>
      </c>
      <c r="AI12" s="17" t="s">
        <v>77</v>
      </c>
      <c r="AJ12" s="17" t="s">
        <v>77</v>
      </c>
      <c r="AK12" s="17" t="s">
        <v>77</v>
      </c>
      <c r="AY12" s="17"/>
    </row>
    <row r="13" spans="1:51" x14ac:dyDescent="0.25">
      <c r="J13" s="7"/>
      <c r="U13" s="330"/>
    </row>
    <row r="14" spans="1:51" ht="13.8" thickBot="1" x14ac:dyDescent="0.3">
      <c r="J14" s="7"/>
    </row>
    <row r="15" spans="1:51" ht="22.5" customHeight="1" thickBot="1" x14ac:dyDescent="0.3">
      <c r="J15" s="119" t="s">
        <v>78</v>
      </c>
    </row>
    <row r="16" spans="1:51" ht="22.5" hidden="1" customHeight="1" thickBot="1" x14ac:dyDescent="0.3">
      <c r="A16" s="7" t="s">
        <v>79</v>
      </c>
      <c r="J16" s="418" t="s">
        <v>80</v>
      </c>
    </row>
    <row r="17" spans="1:129" s="9" customFormat="1" ht="28.2" customHeight="1" thickBot="1" x14ac:dyDescent="0.3">
      <c r="A17" s="7" t="s">
        <v>81</v>
      </c>
      <c r="J17" s="120" t="s">
        <v>557</v>
      </c>
      <c r="L17" s="121" t="s">
        <v>82</v>
      </c>
      <c r="M17" s="121" t="s">
        <v>83</v>
      </c>
      <c r="N17" s="34" t="s">
        <v>84</v>
      </c>
      <c r="O17" s="34" t="s">
        <v>85</v>
      </c>
      <c r="P17" s="121" t="s">
        <v>84</v>
      </c>
      <c r="Q17" s="121" t="s">
        <v>86</v>
      </c>
      <c r="R17" s="122" t="s">
        <v>87</v>
      </c>
      <c r="S17" s="21"/>
      <c r="T17" s="32" t="s">
        <v>88</v>
      </c>
      <c r="U17" s="121" t="s">
        <v>89</v>
      </c>
      <c r="V17" s="121" t="s">
        <v>90</v>
      </c>
      <c r="W17" s="123" t="s">
        <v>91</v>
      </c>
      <c r="X17" s="124" t="s">
        <v>92</v>
      </c>
      <c r="Y17" s="125"/>
      <c r="Z17" s="122" t="s">
        <v>93</v>
      </c>
      <c r="AA17" s="121" t="s">
        <v>94</v>
      </c>
      <c r="AB17" s="118"/>
      <c r="AC17" s="121" t="s">
        <v>95</v>
      </c>
      <c r="AD17" s="121" t="s">
        <v>96</v>
      </c>
      <c r="AE17" s="19"/>
      <c r="AF17" s="19"/>
      <c r="AG17" s="19"/>
      <c r="AH17" s="19"/>
      <c r="AI17" s="19"/>
      <c r="AJ17" s="19"/>
      <c r="AK17" s="19"/>
      <c r="AO17" s="121" t="s">
        <v>89</v>
      </c>
      <c r="AP17" s="121" t="s">
        <v>90</v>
      </c>
      <c r="AR17" s="121" t="s">
        <v>89</v>
      </c>
      <c r="AS17" s="121" t="s">
        <v>90</v>
      </c>
      <c r="AY17" s="7"/>
      <c r="DY17" s="9" t="s">
        <v>97</v>
      </c>
    </row>
    <row r="18" spans="1:129" x14ac:dyDescent="0.25">
      <c r="J18" s="7"/>
    </row>
    <row r="19" spans="1:129" ht="13.8" x14ac:dyDescent="0.25">
      <c r="J19" s="12" t="s">
        <v>98</v>
      </c>
    </row>
    <row r="20" spans="1:129" x14ac:dyDescent="0.25">
      <c r="A20" s="7" t="s">
        <v>99</v>
      </c>
      <c r="D20" s="128" t="s">
        <v>100</v>
      </c>
      <c r="E20" s="7" t="s">
        <v>101</v>
      </c>
      <c r="F20" s="7" t="s">
        <v>102</v>
      </c>
      <c r="I20" s="7">
        <v>1</v>
      </c>
      <c r="J20" s="8" t="s">
        <v>103</v>
      </c>
      <c r="K20" s="17"/>
      <c r="L20" s="17">
        <f>AI20+AJ20+AK20+L78</f>
        <v>104794595</v>
      </c>
      <c r="M20" s="17">
        <f>AF20+AG20+AH20+M78</f>
        <v>78277551.675000072</v>
      </c>
      <c r="N20" s="17">
        <v>77944460.110000029</v>
      </c>
      <c r="O20" s="33"/>
      <c r="P20" s="17">
        <f>N20-O20+N78</f>
        <v>77944460.110000029</v>
      </c>
      <c r="Q20" s="17">
        <v>0</v>
      </c>
      <c r="R20" s="17">
        <f>M20-P20</f>
        <v>333091.56500004232</v>
      </c>
      <c r="T20" s="17">
        <v>0</v>
      </c>
      <c r="U20" s="17">
        <v>104401870.08651531</v>
      </c>
      <c r="V20" s="17">
        <f>L20-U20</f>
        <v>392724.91348469257</v>
      </c>
      <c r="X20" s="17">
        <f>V20-W20</f>
        <v>392724.91348469257</v>
      </c>
      <c r="Z20" s="17">
        <f>'Appendix 1b'!N20</f>
        <v>77901818.680000007</v>
      </c>
      <c r="AA20" s="17">
        <f>'Appendix 1b'!Q20</f>
        <v>333091.56500004232</v>
      </c>
      <c r="AC20" s="17">
        <f>'Appendix 1c'!N20</f>
        <v>0</v>
      </c>
      <c r="AD20" s="17">
        <f>'Appendix 1c'!P20</f>
        <v>0</v>
      </c>
      <c r="AF20" s="17">
        <v>78277551.675000072</v>
      </c>
      <c r="AG20" s="17">
        <v>0</v>
      </c>
      <c r="AH20" s="17">
        <v>0</v>
      </c>
      <c r="AI20" s="17">
        <v>104794595</v>
      </c>
      <c r="AJ20" s="17">
        <v>0</v>
      </c>
      <c r="AK20" s="17">
        <v>0</v>
      </c>
      <c r="AL20" s="114">
        <f>SUM(AF20:AH20)/AI20</f>
        <v>0.74696172712915276</v>
      </c>
      <c r="AN20" s="8"/>
      <c r="AO20" s="17">
        <f>'Appendix 1c'!N20</f>
        <v>0</v>
      </c>
      <c r="AP20" s="17">
        <f>'Appendix 1c'!P20</f>
        <v>0</v>
      </c>
      <c r="AR20" s="17">
        <f>'Appendix 1b'!N20</f>
        <v>77901818.680000007</v>
      </c>
      <c r="AS20" s="17">
        <f>'Appendix 1b'!Q20</f>
        <v>333091.56500004232</v>
      </c>
      <c r="AU20" s="17">
        <f>P20-(AO20+AR20)</f>
        <v>42641.430000022054</v>
      </c>
      <c r="AV20" s="17">
        <f>R20-(AP20+AS20)</f>
        <v>0</v>
      </c>
    </row>
    <row r="21" spans="1:129" hidden="1" x14ac:dyDescent="0.25">
      <c r="A21" s="7" t="s">
        <v>99</v>
      </c>
      <c r="D21" s="128">
        <v>10269</v>
      </c>
      <c r="E21" s="7" t="s">
        <v>101</v>
      </c>
      <c r="F21" s="7" t="s">
        <v>104</v>
      </c>
      <c r="I21" s="7">
        <v>1</v>
      </c>
      <c r="J21" s="8" t="s">
        <v>105</v>
      </c>
      <c r="K21" s="17"/>
      <c r="L21" s="17">
        <f>AI21+AJ21+AK21</f>
        <v>0</v>
      </c>
      <c r="M21" s="17">
        <f>AF21+AG21+AH21</f>
        <v>0</v>
      </c>
      <c r="N21" s="17">
        <v>0</v>
      </c>
      <c r="O21" s="33"/>
      <c r="P21" s="17">
        <f>N21-O21</f>
        <v>0</v>
      </c>
      <c r="Q21" s="17">
        <v>0</v>
      </c>
      <c r="R21" s="17">
        <f>M21-P21</f>
        <v>0</v>
      </c>
      <c r="T21" s="17">
        <v>0</v>
      </c>
      <c r="V21" s="17">
        <f>L21-U21</f>
        <v>0</v>
      </c>
      <c r="X21" s="17">
        <f>V21-W21</f>
        <v>0</v>
      </c>
      <c r="Z21" s="17">
        <f>'Appendix 1b'!N21</f>
        <v>0</v>
      </c>
      <c r="AA21" s="17">
        <f>'Appendix 1b'!Q21</f>
        <v>0</v>
      </c>
      <c r="AC21" s="17">
        <f>'Appendix 1c'!N21</f>
        <v>0</v>
      </c>
      <c r="AD21" s="17">
        <f>'Appendix 1c'!P21</f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14" t="e">
        <f>SUM(AF21:AH21)/AI21</f>
        <v>#DIV/0!</v>
      </c>
      <c r="AN21" s="8"/>
      <c r="AO21" s="17">
        <f>'Appendix 1c'!N21</f>
        <v>0</v>
      </c>
      <c r="AP21" s="17">
        <f>'Appendix 1c'!P21</f>
        <v>0</v>
      </c>
      <c r="AR21" s="17">
        <f>'Appendix 1b'!N21</f>
        <v>0</v>
      </c>
      <c r="AS21" s="17">
        <f>'Appendix 1b'!Q21</f>
        <v>0</v>
      </c>
      <c r="AU21" s="17">
        <f>P21-(AO21+AR21)</f>
        <v>0</v>
      </c>
      <c r="AV21" s="17">
        <f>R21-(AP21+AS21)</f>
        <v>0</v>
      </c>
    </row>
    <row r="22" spans="1:129" x14ac:dyDescent="0.25">
      <c r="A22" s="7" t="s">
        <v>99</v>
      </c>
      <c r="D22" s="128" t="s">
        <v>106</v>
      </c>
      <c r="E22" s="7" t="s">
        <v>101</v>
      </c>
      <c r="F22" s="7" t="s">
        <v>104</v>
      </c>
      <c r="I22" s="7">
        <v>2</v>
      </c>
      <c r="J22" s="8" t="s">
        <v>107</v>
      </c>
      <c r="K22" s="17"/>
      <c r="L22" s="17">
        <f>AI22+AJ22+AK22</f>
        <v>46077413.941999987</v>
      </c>
      <c r="M22" s="17">
        <f>AF22+AG22+AH22</f>
        <v>34400398.628000006</v>
      </c>
      <c r="N22" s="17">
        <v>35324969.840000048</v>
      </c>
      <c r="O22" s="33"/>
      <c r="P22" s="17">
        <f>N22-O22</f>
        <v>35324969.840000048</v>
      </c>
      <c r="Q22" s="17">
        <v>0</v>
      </c>
      <c r="R22" s="17">
        <f t="shared" ref="R22:R32" si="0">M22-P22</f>
        <v>-924571.2120000422</v>
      </c>
      <c r="T22" s="17">
        <v>0</v>
      </c>
      <c r="U22" s="17">
        <v>47635284.95827198</v>
      </c>
      <c r="V22" s="17">
        <f t="shared" ref="V22:V32" si="1">L22-U22</f>
        <v>-1557871.0162719935</v>
      </c>
      <c r="X22" s="17">
        <f t="shared" ref="X22:X32" si="2">V22-W22</f>
        <v>-1557871.0162719935</v>
      </c>
      <c r="Z22" s="17">
        <f>'Appendix 1b'!N22</f>
        <v>34181971.83000005</v>
      </c>
      <c r="AA22" s="17">
        <f>'Appendix 1b'!Q22</f>
        <v>-791277.87000004202</v>
      </c>
      <c r="AC22" s="17">
        <f>'Appendix 1c'!N22</f>
        <v>1142998.0100000005</v>
      </c>
      <c r="AD22" s="17">
        <f>'Appendix 1c'!P22</f>
        <v>-133293.34200000041</v>
      </c>
      <c r="AF22" s="17">
        <v>34400398.628000006</v>
      </c>
      <c r="AG22" s="17">
        <v>0</v>
      </c>
      <c r="AH22" s="17">
        <v>0</v>
      </c>
      <c r="AI22" s="17">
        <v>46077413.941999987</v>
      </c>
      <c r="AJ22" s="17">
        <v>0</v>
      </c>
      <c r="AK22" s="17">
        <v>0</v>
      </c>
      <c r="AL22" s="114">
        <f t="shared" ref="AL22:AL32" si="3">SUM(AF22:AH22)/AI22</f>
        <v>0.74657832731892371</v>
      </c>
      <c r="AN22" s="8"/>
      <c r="AO22" s="17">
        <f>'Appendix 1c'!N22</f>
        <v>1142998.0100000005</v>
      </c>
      <c r="AP22" s="17">
        <f>'Appendix 1c'!P22</f>
        <v>-133293.34200000041</v>
      </c>
      <c r="AR22" s="17">
        <f>'Appendix 1b'!N22</f>
        <v>34181971.83000005</v>
      </c>
      <c r="AS22" s="17">
        <f>'Appendix 1b'!Q22</f>
        <v>-791277.87000004202</v>
      </c>
      <c r="AU22" s="17">
        <f t="shared" ref="AU22:AU32" si="4">P22-(AO22+AR22)</f>
        <v>0</v>
      </c>
      <c r="AV22" s="17">
        <f t="shared" ref="AV22:AV32" si="5">R22-(AP22+AS22)</f>
        <v>0</v>
      </c>
    </row>
    <row r="23" spans="1:129" x14ac:dyDescent="0.25">
      <c r="A23" s="7" t="s">
        <v>99</v>
      </c>
      <c r="D23" s="7" t="s">
        <v>108</v>
      </c>
      <c r="E23" s="7" t="s">
        <v>101</v>
      </c>
      <c r="F23" s="7" t="s">
        <v>102</v>
      </c>
      <c r="I23" s="7">
        <v>3</v>
      </c>
      <c r="J23" s="8" t="s">
        <v>109</v>
      </c>
      <c r="K23" s="17"/>
      <c r="L23" s="17">
        <f t="shared" ref="L23:L29" si="6">AI23+AJ23+AK23</f>
        <v>1724885</v>
      </c>
      <c r="M23" s="17">
        <f t="shared" ref="M23:M32" si="7">AF23+AG23+AH23</f>
        <v>1196473</v>
      </c>
      <c r="N23" s="17">
        <v>2573742.199999996</v>
      </c>
      <c r="O23" s="33"/>
      <c r="P23" s="17">
        <f t="shared" ref="P23:P32" si="8">N23-O23</f>
        <v>2573742.199999996</v>
      </c>
      <c r="Q23" s="17">
        <v>0</v>
      </c>
      <c r="R23" s="17">
        <f t="shared" si="0"/>
        <v>-1377269.199999996</v>
      </c>
      <c r="T23" s="17">
        <v>0</v>
      </c>
      <c r="U23" s="17">
        <v>3431656.2666666671</v>
      </c>
      <c r="V23" s="17">
        <f>L23-U23</f>
        <v>-1706771.2666666671</v>
      </c>
      <c r="X23" s="17">
        <f t="shared" si="2"/>
        <v>-1706771.2666666671</v>
      </c>
      <c r="Z23" s="17">
        <f>'Appendix 1b'!N23</f>
        <v>2573742.199999996</v>
      </c>
      <c r="AA23" s="17">
        <f>'Appendix 1b'!Q23</f>
        <v>-1377269.199999996</v>
      </c>
      <c r="AC23" s="17">
        <f>'Appendix 1c'!N23</f>
        <v>0</v>
      </c>
      <c r="AD23" s="17">
        <f>'Appendix 1c'!P23</f>
        <v>0</v>
      </c>
      <c r="AF23" s="17">
        <v>1196473</v>
      </c>
      <c r="AG23" s="17">
        <v>0</v>
      </c>
      <c r="AH23" s="17">
        <v>0</v>
      </c>
      <c r="AI23" s="17">
        <v>1724885</v>
      </c>
      <c r="AJ23" s="17">
        <v>0</v>
      </c>
      <c r="AK23" s="17">
        <v>0</v>
      </c>
      <c r="AL23" s="114">
        <f t="shared" si="3"/>
        <v>0.69365377981720522</v>
      </c>
      <c r="AN23" s="8"/>
      <c r="AO23" s="17">
        <f>'Appendix 1c'!N23</f>
        <v>0</v>
      </c>
      <c r="AP23" s="17">
        <f>'Appendix 1c'!P23</f>
        <v>0</v>
      </c>
      <c r="AR23" s="17">
        <f>'Appendix 1b'!N23</f>
        <v>2573742.199999996</v>
      </c>
      <c r="AS23" s="17">
        <f>'Appendix 1b'!Q23</f>
        <v>-1377269.199999996</v>
      </c>
      <c r="AU23" s="17">
        <f t="shared" si="4"/>
        <v>0</v>
      </c>
      <c r="AV23" s="17">
        <f t="shared" si="5"/>
        <v>0</v>
      </c>
    </row>
    <row r="24" spans="1:129" x14ac:dyDescent="0.25">
      <c r="A24" s="7" t="s">
        <v>99</v>
      </c>
      <c r="D24" s="7" t="s">
        <v>110</v>
      </c>
      <c r="E24" s="7" t="s">
        <v>101</v>
      </c>
      <c r="F24" s="7" t="s">
        <v>104</v>
      </c>
      <c r="I24" s="7">
        <v>4</v>
      </c>
      <c r="J24" s="8" t="s">
        <v>111</v>
      </c>
      <c r="K24" s="17"/>
      <c r="L24" s="17">
        <f t="shared" si="6"/>
        <v>1955944</v>
      </c>
      <c r="M24" s="17">
        <f t="shared" si="7"/>
        <v>1439999</v>
      </c>
      <c r="N24" s="17">
        <v>1564153.5900000008</v>
      </c>
      <c r="O24" s="33"/>
      <c r="P24" s="17">
        <f t="shared" si="8"/>
        <v>1564153.5900000008</v>
      </c>
      <c r="Q24" s="17">
        <v>0</v>
      </c>
      <c r="R24" s="17">
        <f t="shared" si="0"/>
        <v>-124154.59000000078</v>
      </c>
      <c r="T24" s="17">
        <v>0</v>
      </c>
      <c r="U24" s="17">
        <v>2085538.1199999996</v>
      </c>
      <c r="V24" s="17">
        <f t="shared" si="1"/>
        <v>-129594.11999999965</v>
      </c>
      <c r="X24" s="17">
        <f t="shared" si="2"/>
        <v>-129594.11999999965</v>
      </c>
      <c r="Z24" s="17">
        <f>'Appendix 1b'!N24</f>
        <v>1564153.5900000008</v>
      </c>
      <c r="AA24" s="17">
        <f>'Appendix 1b'!Q24</f>
        <v>-124154.59000000078</v>
      </c>
      <c r="AC24" s="17">
        <f>'Appendix 1c'!N24</f>
        <v>0</v>
      </c>
      <c r="AD24" s="17">
        <f>'Appendix 1c'!P24</f>
        <v>0</v>
      </c>
      <c r="AF24" s="17">
        <v>1439999</v>
      </c>
      <c r="AG24" s="17">
        <v>0</v>
      </c>
      <c r="AH24" s="17">
        <v>0</v>
      </c>
      <c r="AI24" s="17">
        <v>1955944</v>
      </c>
      <c r="AJ24" s="17">
        <v>0</v>
      </c>
      <c r="AK24" s="17">
        <v>0</v>
      </c>
      <c r="AL24" s="114">
        <f t="shared" si="3"/>
        <v>0.73621688555500564</v>
      </c>
      <c r="AN24" s="8"/>
      <c r="AO24" s="17">
        <f>'Appendix 1c'!N24</f>
        <v>0</v>
      </c>
      <c r="AP24" s="17">
        <f>'Appendix 1c'!P24</f>
        <v>0</v>
      </c>
      <c r="AR24" s="17">
        <f>'Appendix 1b'!N24</f>
        <v>1564153.5900000008</v>
      </c>
      <c r="AS24" s="17">
        <f>'Appendix 1b'!Q24</f>
        <v>-124154.59000000078</v>
      </c>
      <c r="AU24" s="17">
        <f t="shared" si="4"/>
        <v>0</v>
      </c>
      <c r="AV24" s="17">
        <f t="shared" si="5"/>
        <v>0</v>
      </c>
    </row>
    <row r="25" spans="1:129" x14ac:dyDescent="0.25">
      <c r="A25" s="7" t="s">
        <v>99</v>
      </c>
      <c r="D25" s="328" t="s">
        <v>112</v>
      </c>
      <c r="E25" s="7" t="s">
        <v>101</v>
      </c>
      <c r="I25" s="7">
        <v>5</v>
      </c>
      <c r="J25" s="8" t="s">
        <v>113</v>
      </c>
      <c r="K25" s="17"/>
      <c r="L25" s="17">
        <f t="shared" si="6"/>
        <v>4706335</v>
      </c>
      <c r="M25" s="17">
        <f t="shared" si="7"/>
        <v>3529517</v>
      </c>
      <c r="N25" s="17">
        <v>3645506.0599999977</v>
      </c>
      <c r="O25" s="33"/>
      <c r="P25" s="17">
        <f t="shared" si="8"/>
        <v>3645506.0599999977</v>
      </c>
      <c r="Q25" s="17">
        <v>0</v>
      </c>
      <c r="R25" s="17">
        <f t="shared" si="0"/>
        <v>-115989.05999999773</v>
      </c>
      <c r="T25" s="17">
        <v>0</v>
      </c>
      <c r="U25" s="17">
        <v>4670555</v>
      </c>
      <c r="V25" s="17">
        <f t="shared" si="1"/>
        <v>35780</v>
      </c>
      <c r="X25" s="17">
        <f t="shared" si="2"/>
        <v>35780</v>
      </c>
      <c r="Z25" s="17">
        <f>'Appendix 1b'!N25</f>
        <v>3630878.2199999979</v>
      </c>
      <c r="AA25" s="17">
        <f>'Appendix 1b'!Q25</f>
        <v>-114461.21999999788</v>
      </c>
      <c r="AC25" s="17">
        <f>'Appendix 1c'!N25</f>
        <v>14627.840000000002</v>
      </c>
      <c r="AD25" s="17">
        <f>'Appendix 1c'!P25</f>
        <v>-1527.840000000002</v>
      </c>
      <c r="AF25" s="17">
        <v>3529517</v>
      </c>
      <c r="AG25" s="17">
        <v>0</v>
      </c>
      <c r="AH25" s="17">
        <v>0</v>
      </c>
      <c r="AI25" s="17">
        <v>4706335</v>
      </c>
      <c r="AJ25" s="17">
        <v>0</v>
      </c>
      <c r="AK25" s="17">
        <v>0</v>
      </c>
      <c r="AL25" s="114">
        <f t="shared" si="3"/>
        <v>0.74995022666257294</v>
      </c>
      <c r="AN25" s="8"/>
      <c r="AO25" s="17">
        <f>'Appendix 1c'!N25</f>
        <v>14627.840000000002</v>
      </c>
      <c r="AP25" s="17">
        <f>'Appendix 1c'!P25</f>
        <v>-1527.840000000002</v>
      </c>
      <c r="AR25" s="17">
        <f>'Appendix 1b'!N25</f>
        <v>3630878.2199999979</v>
      </c>
      <c r="AS25" s="17">
        <f>'Appendix 1b'!Q25</f>
        <v>-114461.21999999788</v>
      </c>
      <c r="AU25" s="17">
        <f t="shared" si="4"/>
        <v>0</v>
      </c>
      <c r="AV25" s="17">
        <f t="shared" si="5"/>
        <v>1.4551915228366852E-10</v>
      </c>
    </row>
    <row r="26" spans="1:129" x14ac:dyDescent="0.25">
      <c r="A26" s="7" t="s">
        <v>99</v>
      </c>
      <c r="D26" s="7" t="s">
        <v>114</v>
      </c>
      <c r="E26" s="7" t="s">
        <v>101</v>
      </c>
      <c r="I26" s="7">
        <v>6</v>
      </c>
      <c r="J26" s="8" t="s">
        <v>115</v>
      </c>
      <c r="K26" s="17"/>
      <c r="L26" s="17">
        <f t="shared" si="6"/>
        <v>10914756</v>
      </c>
      <c r="M26" s="17">
        <f t="shared" si="7"/>
        <v>6567511</v>
      </c>
      <c r="N26" s="17">
        <v>5340311.5999999996</v>
      </c>
      <c r="O26" s="33"/>
      <c r="P26" s="17">
        <f t="shared" si="8"/>
        <v>5340311.5999999996</v>
      </c>
      <c r="Q26" s="17">
        <v>0</v>
      </c>
      <c r="R26" s="17">
        <f t="shared" si="0"/>
        <v>1227199.4000000004</v>
      </c>
      <c r="T26" s="17">
        <v>0</v>
      </c>
      <c r="U26" s="17">
        <v>7584624.25</v>
      </c>
      <c r="V26" s="17">
        <f t="shared" si="1"/>
        <v>3330131.75</v>
      </c>
      <c r="X26" s="17">
        <f t="shared" si="2"/>
        <v>3330131.75</v>
      </c>
      <c r="Z26" s="17">
        <f>'Appendix 1b'!N26</f>
        <v>5339897.8</v>
      </c>
      <c r="AA26" s="17">
        <f>'Appendix 1b'!Q26</f>
        <v>1661241.2000000002</v>
      </c>
      <c r="AC26" s="17">
        <f>'Appendix 1c'!N26</f>
        <v>413.8</v>
      </c>
      <c r="AD26" s="17">
        <f>'Appendix 1c'!P26</f>
        <v>3958.2</v>
      </c>
      <c r="AF26" s="17">
        <v>6567511</v>
      </c>
      <c r="AG26" s="17">
        <v>0</v>
      </c>
      <c r="AH26" s="17">
        <v>0</v>
      </c>
      <c r="AI26" s="17">
        <v>10914756</v>
      </c>
      <c r="AJ26" s="17">
        <v>0</v>
      </c>
      <c r="AK26" s="17">
        <v>0</v>
      </c>
      <c r="AL26" s="114">
        <f t="shared" si="3"/>
        <v>0.60170937398875435</v>
      </c>
      <c r="AN26" s="8"/>
      <c r="AO26" s="17">
        <f>'Appendix 1c'!N26</f>
        <v>413.8</v>
      </c>
      <c r="AP26" s="17">
        <f>'Appendix 1c'!P26</f>
        <v>3958.2</v>
      </c>
      <c r="AR26" s="17">
        <f>'Appendix 1b'!N26</f>
        <v>5339897.8</v>
      </c>
      <c r="AS26" s="17">
        <f>'Appendix 1b'!Q26</f>
        <v>1661241.2000000002</v>
      </c>
      <c r="AU26" s="17">
        <f t="shared" si="4"/>
        <v>0</v>
      </c>
      <c r="AV26" s="17">
        <f t="shared" si="5"/>
        <v>-437999.99999999977</v>
      </c>
    </row>
    <row r="27" spans="1:129" ht="14.4" x14ac:dyDescent="0.3">
      <c r="A27" s="7" t="s">
        <v>99</v>
      </c>
      <c r="D27" s="7" t="s">
        <v>116</v>
      </c>
      <c r="E27" s="7" t="s">
        <v>101</v>
      </c>
      <c r="I27" s="7">
        <v>7</v>
      </c>
      <c r="J27" s="8" t="s">
        <v>117</v>
      </c>
      <c r="K27" s="17"/>
      <c r="L27" s="17">
        <f t="shared" si="6"/>
        <v>3570108</v>
      </c>
      <c r="M27" s="17">
        <f t="shared" si="7"/>
        <v>2844062</v>
      </c>
      <c r="N27" s="17">
        <v>2496518.790000007</v>
      </c>
      <c r="O27" s="33"/>
      <c r="P27" s="17">
        <f t="shared" si="8"/>
        <v>2496518.790000007</v>
      </c>
      <c r="Q27" s="17">
        <v>0</v>
      </c>
      <c r="R27" s="17">
        <f t="shared" si="0"/>
        <v>347543.20999999298</v>
      </c>
      <c r="T27" s="17">
        <v>0</v>
      </c>
      <c r="U27" s="17">
        <v>3557059.6</v>
      </c>
      <c r="V27" s="17">
        <f t="shared" si="1"/>
        <v>13048.399999999907</v>
      </c>
      <c r="X27" s="17">
        <f t="shared" si="2"/>
        <v>13048.399999999907</v>
      </c>
      <c r="Z27" s="17">
        <f>'Appendix 1b'!N27</f>
        <v>2489188.0100000063</v>
      </c>
      <c r="AA27" s="17">
        <f>'Appendix 1b'!Q27</f>
        <v>339664.98999999277</v>
      </c>
      <c r="AC27" s="17">
        <f>'Appendix 1c'!N27</f>
        <v>7330.7799999999961</v>
      </c>
      <c r="AD27" s="17">
        <f>'Appendix 1c'!P27</f>
        <v>7878.2200000000039</v>
      </c>
      <c r="AF27" s="17">
        <v>2844062</v>
      </c>
      <c r="AG27" s="17">
        <v>0</v>
      </c>
      <c r="AH27" s="17">
        <v>0</v>
      </c>
      <c r="AI27" s="17">
        <v>3570876</v>
      </c>
      <c r="AJ27" s="17">
        <v>-768</v>
      </c>
      <c r="AK27" s="17">
        <v>0</v>
      </c>
      <c r="AL27" s="114">
        <f t="shared" si="3"/>
        <v>0.79646058838223455</v>
      </c>
      <c r="AN27" s="8"/>
      <c r="AO27" s="17">
        <f>'Appendix 1c'!N27</f>
        <v>7330.7799999999961</v>
      </c>
      <c r="AP27" s="17">
        <f>'Appendix 1c'!P27</f>
        <v>7878.2200000000039</v>
      </c>
      <c r="AR27" s="17">
        <f>'Appendix 1b'!N27</f>
        <v>2489188.0100000063</v>
      </c>
      <c r="AS27" s="17">
        <f>'Appendix 1b'!Q27</f>
        <v>339664.98999999277</v>
      </c>
      <c r="AU27" s="17">
        <f t="shared" si="4"/>
        <v>0</v>
      </c>
      <c r="AV27" s="17">
        <f t="shared" si="5"/>
        <v>0</v>
      </c>
      <c r="AW27" s="158"/>
      <c r="AX27" s="17"/>
    </row>
    <row r="28" spans="1:129" x14ac:dyDescent="0.25">
      <c r="A28" s="7" t="s">
        <v>99</v>
      </c>
      <c r="D28" s="112" t="s">
        <v>118</v>
      </c>
      <c r="E28" s="7" t="s">
        <v>101</v>
      </c>
      <c r="I28" s="7">
        <v>8</v>
      </c>
      <c r="J28" s="8" t="s">
        <v>119</v>
      </c>
      <c r="K28" s="17"/>
      <c r="L28" s="17">
        <f>AI28+AJ28+AK28</f>
        <v>37917009</v>
      </c>
      <c r="M28" s="17">
        <f>AF28+AG28+AH28</f>
        <v>28166127.25</v>
      </c>
      <c r="N28" s="17">
        <v>22102326.299999971</v>
      </c>
      <c r="O28" s="33"/>
      <c r="P28" s="17">
        <f t="shared" si="8"/>
        <v>22102326.299999971</v>
      </c>
      <c r="Q28" s="17">
        <v>0</v>
      </c>
      <c r="R28" s="17">
        <f t="shared" si="0"/>
        <v>6063800.9500000291</v>
      </c>
      <c r="T28" s="17">
        <v>0</v>
      </c>
      <c r="U28" s="17">
        <v>37173223.659999996</v>
      </c>
      <c r="V28" s="17">
        <f t="shared" si="1"/>
        <v>743785.34000000358</v>
      </c>
      <c r="X28" s="17">
        <f t="shared" si="2"/>
        <v>743785.34000000358</v>
      </c>
      <c r="Z28" s="17">
        <f>'Appendix 1b'!N28</f>
        <v>16726445.629999971</v>
      </c>
      <c r="AA28" s="17">
        <f>'Appendix 1b'!Q28</f>
        <v>5688883.370000029</v>
      </c>
      <c r="AC28" s="17">
        <f>'Appendix 1c'!N28</f>
        <v>5375880.6699999999</v>
      </c>
      <c r="AD28" s="17">
        <f>'Appendix 1c'!P28</f>
        <v>374917.58000000007</v>
      </c>
      <c r="AF28" s="17">
        <v>28166127.25</v>
      </c>
      <c r="AG28" s="17">
        <v>0</v>
      </c>
      <c r="AH28" s="17">
        <v>0</v>
      </c>
      <c r="AI28" s="17">
        <v>37916241</v>
      </c>
      <c r="AJ28" s="17">
        <v>768</v>
      </c>
      <c r="AK28" s="17">
        <v>0</v>
      </c>
      <c r="AL28" s="114">
        <f t="shared" si="3"/>
        <v>0.74285125600926527</v>
      </c>
      <c r="AN28" s="8"/>
      <c r="AO28" s="17">
        <f>'Appendix 1c'!N28</f>
        <v>5375880.6699999999</v>
      </c>
      <c r="AP28" s="17">
        <f>'Appendix 1c'!P28</f>
        <v>374917.58000000007</v>
      </c>
      <c r="AR28" s="17">
        <f>'Appendix 1b'!N28</f>
        <v>16726445.629999971</v>
      </c>
      <c r="AS28" s="17">
        <f>'Appendix 1b'!Q28</f>
        <v>5688883.370000029</v>
      </c>
      <c r="AU28" s="17">
        <f t="shared" si="4"/>
        <v>0</v>
      </c>
      <c r="AV28" s="17">
        <f t="shared" si="5"/>
        <v>0</v>
      </c>
      <c r="AX28" s="17"/>
    </row>
    <row r="29" spans="1:129" x14ac:dyDescent="0.25">
      <c r="A29" s="7" t="s">
        <v>99</v>
      </c>
      <c r="E29" s="7" t="s">
        <v>120</v>
      </c>
      <c r="I29" s="7">
        <v>9</v>
      </c>
      <c r="J29" s="8" t="s">
        <v>121</v>
      </c>
      <c r="K29" s="17"/>
      <c r="L29" s="17">
        <f t="shared" si="6"/>
        <v>376009</v>
      </c>
      <c r="M29" s="17">
        <f t="shared" si="7"/>
        <v>282006</v>
      </c>
      <c r="N29" s="17">
        <v>268968.93999999989</v>
      </c>
      <c r="O29" s="33"/>
      <c r="P29" s="17">
        <f t="shared" si="8"/>
        <v>268968.93999999989</v>
      </c>
      <c r="Q29" s="17">
        <v>0</v>
      </c>
      <c r="R29" s="17">
        <f t="shared" si="0"/>
        <v>13037.060000000114</v>
      </c>
      <c r="T29" s="17">
        <v>0</v>
      </c>
      <c r="U29" s="17">
        <f>L29</f>
        <v>376009</v>
      </c>
      <c r="V29" s="17">
        <f t="shared" si="1"/>
        <v>0</v>
      </c>
      <c r="X29" s="17">
        <f t="shared" si="2"/>
        <v>0</v>
      </c>
      <c r="Z29" s="17">
        <f>'Appendix 1b'!N29</f>
        <v>268968.93999999989</v>
      </c>
      <c r="AA29" s="17">
        <f>'Appendix 1b'!Q29</f>
        <v>13037.060000000114</v>
      </c>
      <c r="AC29" s="17">
        <f>'Appendix 1c'!N29</f>
        <v>0</v>
      </c>
      <c r="AD29" s="17">
        <f>'Appendix 1c'!P29</f>
        <v>0</v>
      </c>
      <c r="AF29" s="17">
        <v>282006</v>
      </c>
      <c r="AG29" s="17">
        <v>0</v>
      </c>
      <c r="AH29" s="17">
        <v>0</v>
      </c>
      <c r="AI29" s="17">
        <v>376009</v>
      </c>
      <c r="AJ29" s="17">
        <v>0</v>
      </c>
      <c r="AK29" s="17">
        <v>0</v>
      </c>
      <c r="AL29" s="114">
        <f t="shared" si="3"/>
        <v>0.74999800536689276</v>
      </c>
      <c r="AN29" s="8"/>
      <c r="AO29" s="17">
        <f>'Appendix 1c'!N29</f>
        <v>0</v>
      </c>
      <c r="AP29" s="17">
        <f>'Appendix 1c'!P29</f>
        <v>0</v>
      </c>
      <c r="AR29" s="17">
        <f>'Appendix 1b'!N29</f>
        <v>268968.93999999989</v>
      </c>
      <c r="AS29" s="17">
        <f>'Appendix 1b'!Q29</f>
        <v>13037.060000000114</v>
      </c>
      <c r="AU29" s="17">
        <f t="shared" si="4"/>
        <v>0</v>
      </c>
      <c r="AV29" s="17">
        <f t="shared" si="5"/>
        <v>0</v>
      </c>
    </row>
    <row r="30" spans="1:129" x14ac:dyDescent="0.25">
      <c r="A30" s="7" t="s">
        <v>99</v>
      </c>
      <c r="E30" s="7" t="s">
        <v>122</v>
      </c>
      <c r="I30" s="7">
        <v>10</v>
      </c>
      <c r="J30" s="8" t="s">
        <v>123</v>
      </c>
      <c r="K30" s="17"/>
      <c r="L30" s="17">
        <f t="shared" ref="L30:L32" si="9">AI30+AJ30+AK30</f>
        <v>220413</v>
      </c>
      <c r="M30" s="17">
        <f t="shared" si="7"/>
        <v>164549</v>
      </c>
      <c r="N30" s="17">
        <v>144458.11999999997</v>
      </c>
      <c r="P30" s="17">
        <f t="shared" si="8"/>
        <v>144458.11999999997</v>
      </c>
      <c r="Q30" s="17">
        <v>0</v>
      </c>
      <c r="R30" s="17">
        <f t="shared" si="0"/>
        <v>20090.880000000034</v>
      </c>
      <c r="T30" s="17">
        <v>0</v>
      </c>
      <c r="U30" s="17">
        <f>L30</f>
        <v>220413</v>
      </c>
      <c r="V30" s="17">
        <f t="shared" si="1"/>
        <v>0</v>
      </c>
      <c r="X30" s="17">
        <f t="shared" si="2"/>
        <v>0</v>
      </c>
      <c r="Z30" s="17">
        <f>'Appendix 1b'!N30</f>
        <v>144458.11999999997</v>
      </c>
      <c r="AA30" s="17">
        <f>'Appendix 1b'!Q30</f>
        <v>20090.880000000034</v>
      </c>
      <c r="AC30" s="17">
        <f>'Appendix 1c'!N30</f>
        <v>0</v>
      </c>
      <c r="AD30" s="17">
        <f>'Appendix 1c'!P30</f>
        <v>0</v>
      </c>
      <c r="AF30" s="17">
        <v>164549</v>
      </c>
      <c r="AG30" s="17">
        <v>0</v>
      </c>
      <c r="AH30" s="17">
        <v>0</v>
      </c>
      <c r="AI30" s="17">
        <v>220413</v>
      </c>
      <c r="AJ30" s="17">
        <v>0</v>
      </c>
      <c r="AK30" s="17">
        <v>0</v>
      </c>
      <c r="AL30" s="114">
        <f t="shared" si="3"/>
        <v>0.74654852481477951</v>
      </c>
      <c r="AN30" s="8"/>
      <c r="AO30" s="17">
        <f>'Appendix 1c'!N30</f>
        <v>0</v>
      </c>
      <c r="AP30" s="17">
        <f>'Appendix 1c'!P30</f>
        <v>0</v>
      </c>
      <c r="AR30" s="17">
        <f>'Appendix 1b'!N30</f>
        <v>144458.11999999997</v>
      </c>
      <c r="AS30" s="17">
        <f>'Appendix 1b'!Q30</f>
        <v>20090.880000000034</v>
      </c>
      <c r="AU30" s="17">
        <f t="shared" si="4"/>
        <v>0</v>
      </c>
      <c r="AV30" s="17">
        <f t="shared" si="5"/>
        <v>0</v>
      </c>
    </row>
    <row r="31" spans="1:129" x14ac:dyDescent="0.25">
      <c r="A31" s="7" t="s">
        <v>99</v>
      </c>
      <c r="D31" s="7">
        <v>11790</v>
      </c>
      <c r="E31" s="7" t="s">
        <v>101</v>
      </c>
      <c r="I31" s="7">
        <v>11</v>
      </c>
      <c r="J31" s="8" t="s">
        <v>124</v>
      </c>
      <c r="K31" s="17"/>
      <c r="L31" s="17">
        <f t="shared" si="9"/>
        <v>1574873</v>
      </c>
      <c r="M31" s="17">
        <f t="shared" si="7"/>
        <v>1181151</v>
      </c>
      <c r="N31" s="17">
        <v>1621568.28</v>
      </c>
      <c r="P31" s="17">
        <f t="shared" si="8"/>
        <v>1621568.28</v>
      </c>
      <c r="Q31" s="17">
        <v>0</v>
      </c>
      <c r="R31" s="17">
        <f t="shared" si="0"/>
        <v>-440417.28000000003</v>
      </c>
      <c r="T31" s="17">
        <v>0</v>
      </c>
      <c r="U31" s="17">
        <v>1621568</v>
      </c>
      <c r="V31" s="17">
        <f t="shared" si="1"/>
        <v>-46695</v>
      </c>
      <c r="X31" s="17">
        <f t="shared" si="2"/>
        <v>-46695</v>
      </c>
      <c r="Z31" s="17">
        <f>'Appendix 1b'!N31</f>
        <v>1621568.28</v>
      </c>
      <c r="AA31" s="17">
        <f>'Appendix 1b'!Q31</f>
        <v>-440417.28000000003</v>
      </c>
      <c r="AC31" s="17">
        <f>'Appendix 1c'!N31</f>
        <v>0</v>
      </c>
      <c r="AD31" s="17">
        <f>'Appendix 1c'!P31</f>
        <v>0</v>
      </c>
      <c r="AF31" s="17">
        <v>1181151</v>
      </c>
      <c r="AG31" s="17">
        <v>0</v>
      </c>
      <c r="AH31" s="17">
        <v>0</v>
      </c>
      <c r="AI31" s="17">
        <v>1574873</v>
      </c>
      <c r="AJ31" s="17">
        <v>0</v>
      </c>
      <c r="AK31" s="17">
        <v>0</v>
      </c>
      <c r="AL31" s="114">
        <f t="shared" si="3"/>
        <v>0.74999761885561567</v>
      </c>
      <c r="AN31" s="8"/>
      <c r="AO31" s="17">
        <f>'Appendix 1c'!N31</f>
        <v>0</v>
      </c>
      <c r="AP31" s="17">
        <f>'Appendix 1c'!P31</f>
        <v>0</v>
      </c>
      <c r="AR31" s="17">
        <f>'Appendix 1b'!N31</f>
        <v>1621568.28</v>
      </c>
      <c r="AS31" s="17">
        <f>'Appendix 1b'!Q31</f>
        <v>-440417.28000000003</v>
      </c>
      <c r="AU31" s="17">
        <f t="shared" si="4"/>
        <v>0</v>
      </c>
      <c r="AV31" s="17">
        <f t="shared" si="5"/>
        <v>0</v>
      </c>
    </row>
    <row r="32" spans="1:129" x14ac:dyDescent="0.25">
      <c r="A32" s="7" t="s">
        <v>99</v>
      </c>
      <c r="D32" s="7" t="s">
        <v>125</v>
      </c>
      <c r="E32" s="7" t="s">
        <v>101</v>
      </c>
      <c r="I32" s="7">
        <v>12</v>
      </c>
      <c r="J32" s="8" t="s">
        <v>126</v>
      </c>
      <c r="K32" s="17"/>
      <c r="L32" s="17">
        <f t="shared" si="9"/>
        <v>1840057</v>
      </c>
      <c r="M32" s="17">
        <f t="shared" si="7"/>
        <v>1380042</v>
      </c>
      <c r="N32" s="17">
        <v>48950.549999999996</v>
      </c>
      <c r="P32" s="17">
        <f t="shared" si="8"/>
        <v>48950.549999999996</v>
      </c>
      <c r="Q32" s="17">
        <v>0</v>
      </c>
      <c r="R32" s="17">
        <f t="shared" si="0"/>
        <v>1331091.45</v>
      </c>
      <c r="T32" s="17">
        <v>0</v>
      </c>
      <c r="U32" s="17">
        <f>201123+614711</f>
        <v>815834</v>
      </c>
      <c r="V32" s="17">
        <f t="shared" si="1"/>
        <v>1024223</v>
      </c>
      <c r="X32" s="17">
        <f t="shared" si="2"/>
        <v>1024223</v>
      </c>
      <c r="Z32" s="17">
        <f>'Appendix 1b'!N32</f>
        <v>48950.549999999996</v>
      </c>
      <c r="AA32" s="17">
        <f>'Appendix 1b'!Q32</f>
        <v>1331091.45</v>
      </c>
      <c r="AC32" s="17">
        <f>'Appendix 1c'!N32</f>
        <v>0</v>
      </c>
      <c r="AD32" s="17">
        <f>'Appendix 1c'!P32</f>
        <v>0</v>
      </c>
      <c r="AF32" s="17">
        <v>1380042</v>
      </c>
      <c r="AG32" s="17">
        <v>0</v>
      </c>
      <c r="AH32" s="17">
        <v>0</v>
      </c>
      <c r="AI32" s="17">
        <v>1840057</v>
      </c>
      <c r="AJ32" s="17">
        <v>0</v>
      </c>
      <c r="AK32" s="17">
        <v>0</v>
      </c>
      <c r="AL32" s="114">
        <f t="shared" si="3"/>
        <v>0.74999959240393099</v>
      </c>
      <c r="AN32" s="8"/>
      <c r="AO32" s="17">
        <f>'Appendix 1c'!N32</f>
        <v>0</v>
      </c>
      <c r="AP32" s="17">
        <f>'Appendix 1c'!P32</f>
        <v>0</v>
      </c>
      <c r="AR32" s="17">
        <f>'Appendix 1b'!N32</f>
        <v>48950.549999999996</v>
      </c>
      <c r="AS32" s="17">
        <f>'Appendix 1b'!Q32</f>
        <v>1331091.45</v>
      </c>
      <c r="AU32" s="17">
        <f t="shared" si="4"/>
        <v>0</v>
      </c>
      <c r="AV32" s="17">
        <f t="shared" si="5"/>
        <v>0</v>
      </c>
    </row>
    <row r="33" spans="1:48" x14ac:dyDescent="0.25">
      <c r="T33" s="17">
        <v>0</v>
      </c>
    </row>
    <row r="34" spans="1:48" x14ac:dyDescent="0.25">
      <c r="J34" s="13"/>
      <c r="K34" s="8"/>
      <c r="L34" s="20">
        <f>SUM(L20:L33)</f>
        <v>215672397.94199997</v>
      </c>
      <c r="M34" s="20">
        <f>SUM(M20:M33)</f>
        <v>159429387.55300009</v>
      </c>
      <c r="N34" s="20">
        <f>SUM(N20:N33)</f>
        <v>153075934.38000008</v>
      </c>
      <c r="O34" s="20"/>
      <c r="P34" s="20">
        <f>SUM(P20:P33)</f>
        <v>153075934.38000008</v>
      </c>
      <c r="Q34" s="20">
        <f>SUM(Q20:Q33)</f>
        <v>0</v>
      </c>
      <c r="R34" s="20">
        <f>SUM(R20:R33)</f>
        <v>6353453.1730000284</v>
      </c>
      <c r="S34" s="18"/>
      <c r="T34" s="20">
        <f>SUM(T20:T33)</f>
        <v>0</v>
      </c>
      <c r="U34" s="20">
        <f>SUM(U20:U33)</f>
        <v>213573635.94145396</v>
      </c>
      <c r="V34" s="20">
        <f>SUM(V20:V33)</f>
        <v>2098762.0005460358</v>
      </c>
      <c r="W34" s="20">
        <f>SUM(W20:W33)</f>
        <v>0</v>
      </c>
      <c r="X34" s="20">
        <f>SUM(X20:X33)</f>
        <v>2098762.0005460358</v>
      </c>
      <c r="Y34" s="30"/>
      <c r="Z34" s="20">
        <f t="shared" ref="Z34:AA34" si="10">SUM(Z20:Z33)</f>
        <v>146492041.85000005</v>
      </c>
      <c r="AA34" s="20">
        <f t="shared" si="10"/>
        <v>6539520.3550000275</v>
      </c>
      <c r="AB34" s="30"/>
      <c r="AC34" s="20">
        <f t="shared" ref="AC34:AD34" si="11">SUM(AC20:AC33)</f>
        <v>6541251.1000000006</v>
      </c>
      <c r="AD34" s="20">
        <f t="shared" si="11"/>
        <v>251932.81799999968</v>
      </c>
      <c r="AE34" s="18"/>
      <c r="AF34" s="20">
        <f t="shared" ref="AF34:AK34" si="12">SUM(AF20:AF33)</f>
        <v>159429387.55300009</v>
      </c>
      <c r="AG34" s="20">
        <f t="shared" si="12"/>
        <v>0</v>
      </c>
      <c r="AH34" s="20">
        <f t="shared" si="12"/>
        <v>0</v>
      </c>
      <c r="AI34" s="20">
        <f t="shared" si="12"/>
        <v>215672397.94199997</v>
      </c>
      <c r="AJ34" s="20">
        <f t="shared" si="12"/>
        <v>0</v>
      </c>
      <c r="AK34" s="20">
        <f t="shared" si="12"/>
        <v>0</v>
      </c>
      <c r="AO34" s="20">
        <f>SUM(AO20:AO33)</f>
        <v>6541251.1000000006</v>
      </c>
      <c r="AP34" s="20">
        <f>SUM(AP20:AP33)</f>
        <v>251932.81799999968</v>
      </c>
      <c r="AR34" s="20">
        <f>SUM(AR20:AR33)</f>
        <v>146492041.85000005</v>
      </c>
      <c r="AS34" s="20">
        <f>SUM(AS20:AS33)</f>
        <v>6539520.3550000275</v>
      </c>
    </row>
    <row r="35" spans="1:48" hidden="1" x14ac:dyDescent="0.25"/>
    <row r="36" spans="1:48" ht="13.8" hidden="1" x14ac:dyDescent="0.25">
      <c r="J36" s="12" t="s">
        <v>127</v>
      </c>
    </row>
    <row r="37" spans="1:48" hidden="1" x14ac:dyDescent="0.25">
      <c r="A37" s="7" t="s">
        <v>99</v>
      </c>
      <c r="D37" s="7">
        <v>14113</v>
      </c>
      <c r="E37" s="7" t="s">
        <v>128</v>
      </c>
      <c r="I37" s="7">
        <v>13</v>
      </c>
      <c r="J37" s="8" t="s">
        <v>129</v>
      </c>
      <c r="L37" s="17">
        <f t="shared" ref="L37:L38" si="13">AI37+AJ37+AK37</f>
        <v>0</v>
      </c>
      <c r="M37" s="17">
        <f t="shared" ref="M37:M38" si="14">AF37+AG37+AH37</f>
        <v>0</v>
      </c>
      <c r="N37" s="17">
        <v>0</v>
      </c>
      <c r="P37" s="17">
        <v>0</v>
      </c>
      <c r="Q37" s="17">
        <v>0</v>
      </c>
      <c r="R37" s="17">
        <f>M37-P37</f>
        <v>0</v>
      </c>
      <c r="T37" s="17">
        <v>0</v>
      </c>
      <c r="U37" s="17">
        <v>0</v>
      </c>
      <c r="V37" s="17">
        <f t="shared" ref="V37:V38" si="15">L37-U37</f>
        <v>0</v>
      </c>
      <c r="X37" s="17">
        <f t="shared" ref="X37:X38" si="16">R37-W37</f>
        <v>0</v>
      </c>
      <c r="Y37" s="18"/>
      <c r="Z37" s="17">
        <f>'Appendix 1b'!N37</f>
        <v>0</v>
      </c>
      <c r="AA37" s="17">
        <f>'Appendix 1b'!Q37</f>
        <v>0</v>
      </c>
      <c r="AC37" s="17">
        <f>'Appendix 1c'!N37</f>
        <v>0</v>
      </c>
      <c r="AD37" s="17">
        <f>'Appendix 1c'!P37</f>
        <v>0</v>
      </c>
      <c r="AE37" s="18"/>
      <c r="AF37" s="18">
        <v>0</v>
      </c>
      <c r="AG37" s="18">
        <v>0</v>
      </c>
      <c r="AH37" s="18">
        <v>0</v>
      </c>
      <c r="AI37" s="18">
        <v>0</v>
      </c>
      <c r="AJ37" s="18">
        <v>0</v>
      </c>
      <c r="AK37" s="18">
        <v>0</v>
      </c>
      <c r="AL37" s="114" t="e">
        <f t="shared" ref="AL37:AL38" si="17">SUM(AF37:AH37)/AI37</f>
        <v>#DIV/0!</v>
      </c>
      <c r="AO37" s="17">
        <f>'Appendix 1c'!N37</f>
        <v>0</v>
      </c>
      <c r="AP37" s="17">
        <f>'Appendix 1c'!P37</f>
        <v>0</v>
      </c>
      <c r="AR37" s="17">
        <f>'Appendix 1b'!N37</f>
        <v>0</v>
      </c>
      <c r="AS37" s="17">
        <f>'Appendix 1b'!Q37</f>
        <v>0</v>
      </c>
      <c r="AU37" s="17">
        <f t="shared" ref="AU37:AU38" si="18">P37-(AO37+AR37)</f>
        <v>0</v>
      </c>
      <c r="AV37" s="17">
        <f t="shared" ref="AV37:AV38" si="19">R37-(AP37+AS37)</f>
        <v>0</v>
      </c>
    </row>
    <row r="38" spans="1:48" hidden="1" x14ac:dyDescent="0.25">
      <c r="A38" s="7" t="s">
        <v>99</v>
      </c>
      <c r="E38" s="7" t="s">
        <v>130</v>
      </c>
      <c r="I38" s="7">
        <v>14</v>
      </c>
      <c r="J38" s="8" t="s">
        <v>131</v>
      </c>
      <c r="L38" s="17">
        <f t="shared" si="13"/>
        <v>0</v>
      </c>
      <c r="M38" s="17">
        <f t="shared" si="14"/>
        <v>0</v>
      </c>
      <c r="N38" s="17">
        <v>0</v>
      </c>
      <c r="P38" s="17">
        <f t="shared" ref="P38" si="20">N38-O38</f>
        <v>0</v>
      </c>
      <c r="Q38" s="17">
        <v>0</v>
      </c>
      <c r="R38" s="17">
        <f>M38-P38</f>
        <v>0</v>
      </c>
      <c r="T38" s="17">
        <v>0</v>
      </c>
      <c r="U38" s="17">
        <v>0</v>
      </c>
      <c r="V38" s="17">
        <f t="shared" si="15"/>
        <v>0</v>
      </c>
      <c r="X38" s="17">
        <f t="shared" si="16"/>
        <v>0</v>
      </c>
      <c r="Y38" s="18"/>
      <c r="Z38" s="17">
        <f>'Appendix 1b'!N38</f>
        <v>0</v>
      </c>
      <c r="AA38" s="17">
        <f>'Appendix 1b'!Q38</f>
        <v>0</v>
      </c>
      <c r="AC38" s="17">
        <f>'Appendix 1c'!N38</f>
        <v>0</v>
      </c>
      <c r="AD38" s="17">
        <f>'Appendix 1c'!P38</f>
        <v>0</v>
      </c>
      <c r="AE38" s="18"/>
      <c r="AF38" s="18">
        <v>0</v>
      </c>
      <c r="AG38" s="18">
        <v>0</v>
      </c>
      <c r="AH38" s="18">
        <v>0</v>
      </c>
      <c r="AI38" s="18">
        <v>0</v>
      </c>
      <c r="AJ38" s="18">
        <v>0</v>
      </c>
      <c r="AK38" s="18">
        <v>0</v>
      </c>
      <c r="AL38" s="114" t="e">
        <f t="shared" si="17"/>
        <v>#DIV/0!</v>
      </c>
      <c r="AO38" s="17">
        <f>'Appendix 1c'!N38</f>
        <v>0</v>
      </c>
      <c r="AP38" s="17">
        <f>'Appendix 1c'!P38</f>
        <v>0</v>
      </c>
      <c r="AR38" s="17">
        <f>'Appendix 1b'!N38</f>
        <v>0</v>
      </c>
      <c r="AS38" s="17">
        <f>'Appendix 1b'!Q38</f>
        <v>0</v>
      </c>
      <c r="AU38" s="17">
        <f t="shared" si="18"/>
        <v>0</v>
      </c>
      <c r="AV38" s="17">
        <f t="shared" si="19"/>
        <v>0</v>
      </c>
    </row>
    <row r="39" spans="1:48" hidden="1" x14ac:dyDescent="0.25"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8"/>
      <c r="AO39" s="18"/>
      <c r="AP39" s="18"/>
      <c r="AR39" s="18"/>
      <c r="AS39" s="18"/>
    </row>
    <row r="40" spans="1:48" hidden="1" x14ac:dyDescent="0.25">
      <c r="J40" s="13"/>
      <c r="K40" s="8"/>
      <c r="L40" s="20">
        <f>SUM(L37:L38)</f>
        <v>0</v>
      </c>
      <c r="M40" s="20">
        <f>SUM(M37:M38)</f>
        <v>0</v>
      </c>
      <c r="N40" s="20">
        <f t="shared" ref="N40:W40" si="21">SUM(N37:N38)</f>
        <v>0</v>
      </c>
      <c r="O40" s="20"/>
      <c r="P40" s="20">
        <f t="shared" si="21"/>
        <v>0</v>
      </c>
      <c r="Q40" s="20">
        <f t="shared" si="21"/>
        <v>0</v>
      </c>
      <c r="R40" s="20">
        <f t="shared" si="21"/>
        <v>0</v>
      </c>
      <c r="S40" s="18"/>
      <c r="T40" s="20">
        <f t="shared" ref="T40" si="22">SUM(T37:T38)</f>
        <v>0</v>
      </c>
      <c r="U40" s="20">
        <f t="shared" si="21"/>
        <v>0</v>
      </c>
      <c r="V40" s="20">
        <f t="shared" si="21"/>
        <v>0</v>
      </c>
      <c r="W40" s="20">
        <f t="shared" si="21"/>
        <v>0</v>
      </c>
      <c r="X40" s="20">
        <f t="shared" ref="X40" si="23">SUM(X37:X38)</f>
        <v>0</v>
      </c>
      <c r="Y40" s="30"/>
      <c r="Z40" s="20">
        <f t="shared" ref="Z40:AA40" si="24">SUM(Z37:Z38)</f>
        <v>0</v>
      </c>
      <c r="AA40" s="20">
        <f t="shared" si="24"/>
        <v>0</v>
      </c>
      <c r="AB40" s="30"/>
      <c r="AC40" s="20">
        <f t="shared" ref="AC40:AD40" si="25">SUM(AC37:AC38)</f>
        <v>0</v>
      </c>
      <c r="AD40" s="20">
        <f t="shared" si="25"/>
        <v>0</v>
      </c>
      <c r="AE40" s="18"/>
      <c r="AF40" s="20">
        <f t="shared" ref="AF40:AK40" si="26">SUM(AF37:AF38)</f>
        <v>0</v>
      </c>
      <c r="AG40" s="20">
        <f t="shared" si="26"/>
        <v>0</v>
      </c>
      <c r="AH40" s="20">
        <f t="shared" si="26"/>
        <v>0</v>
      </c>
      <c r="AI40" s="20">
        <f t="shared" si="26"/>
        <v>0</v>
      </c>
      <c r="AJ40" s="20">
        <f t="shared" si="26"/>
        <v>0</v>
      </c>
      <c r="AK40" s="20">
        <f t="shared" si="26"/>
        <v>0</v>
      </c>
      <c r="AL40" s="8"/>
      <c r="AO40" s="20">
        <f t="shared" ref="AO40:AP40" si="27">SUM(AO37:AO38)</f>
        <v>0</v>
      </c>
      <c r="AP40" s="20">
        <f t="shared" si="27"/>
        <v>0</v>
      </c>
      <c r="AR40" s="20">
        <f t="shared" ref="AR40:AS40" si="28">SUM(AR37:AR38)</f>
        <v>0</v>
      </c>
      <c r="AS40" s="20">
        <f t="shared" si="28"/>
        <v>0</v>
      </c>
    </row>
    <row r="41" spans="1:48" x14ac:dyDescent="0.25"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8"/>
      <c r="AO41" s="18"/>
      <c r="AP41" s="18"/>
      <c r="AR41" s="18"/>
      <c r="AS41" s="18"/>
    </row>
    <row r="42" spans="1:48" ht="13.8" x14ac:dyDescent="0.25">
      <c r="J42" s="12" t="s">
        <v>132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8"/>
      <c r="AO42" s="18"/>
      <c r="AP42" s="18"/>
      <c r="AR42" s="18"/>
      <c r="AS42" s="18"/>
    </row>
    <row r="43" spans="1:48" x14ac:dyDescent="0.25">
      <c r="A43" s="7" t="s">
        <v>99</v>
      </c>
      <c r="D43" s="7">
        <v>15320</v>
      </c>
      <c r="E43" s="7" t="s">
        <v>101</v>
      </c>
      <c r="I43" s="7">
        <v>15</v>
      </c>
      <c r="J43" s="8" t="s">
        <v>133</v>
      </c>
      <c r="K43" s="17"/>
      <c r="L43" s="17">
        <f t="shared" ref="L43:L44" si="29">AI43+AJ43+AK43</f>
        <v>-750000</v>
      </c>
      <c r="M43" s="17">
        <f t="shared" ref="M43:M44" si="30">AF43+AG43+AH43</f>
        <v>-562500</v>
      </c>
      <c r="N43" s="17">
        <v>-780754.3800000007</v>
      </c>
      <c r="P43" s="17">
        <f t="shared" ref="P43:P44" si="31">N43-O43</f>
        <v>-780754.3800000007</v>
      </c>
      <c r="Q43" s="17">
        <v>0</v>
      </c>
      <c r="R43" s="17">
        <f>M43-P43</f>
        <v>218254.3800000007</v>
      </c>
      <c r="T43" s="17">
        <v>0</v>
      </c>
      <c r="U43" s="17">
        <v>-900000</v>
      </c>
      <c r="V43" s="17">
        <f t="shared" ref="V43:V44" si="32">L43-U43</f>
        <v>150000</v>
      </c>
      <c r="X43" s="17">
        <f t="shared" ref="X43:X44" si="33">R43-W43</f>
        <v>218254.3800000007</v>
      </c>
      <c r="Y43" s="18"/>
      <c r="Z43" s="17">
        <f>'Appendix 1b'!N43</f>
        <v>-780754.3800000007</v>
      </c>
      <c r="AA43" s="17">
        <f>'Appendix 1b'!Q43</f>
        <v>218254.3800000007</v>
      </c>
      <c r="AC43" s="17">
        <f>'Appendix 1c'!N43</f>
        <v>0</v>
      </c>
      <c r="AD43" s="17">
        <f>'Appendix 1c'!P43</f>
        <v>0</v>
      </c>
      <c r="AE43" s="18"/>
      <c r="AF43" s="18">
        <v>-562500</v>
      </c>
      <c r="AG43" s="18">
        <v>0</v>
      </c>
      <c r="AH43" s="18">
        <v>0</v>
      </c>
      <c r="AI43" s="18">
        <v>-750000</v>
      </c>
      <c r="AJ43" s="18">
        <v>0</v>
      </c>
      <c r="AK43" s="18">
        <v>0</v>
      </c>
      <c r="AL43" s="114">
        <f t="shared" ref="AL43:AL44" si="34">SUM(AF43:AH43)/AI43</f>
        <v>0.75</v>
      </c>
      <c r="AO43" s="17">
        <f>'Appendix 1c'!N43</f>
        <v>0</v>
      </c>
      <c r="AP43" s="17">
        <f>'Appendix 1c'!P43</f>
        <v>0</v>
      </c>
      <c r="AR43" s="17">
        <f>'Appendix 1b'!N43</f>
        <v>-780754.3800000007</v>
      </c>
      <c r="AS43" s="17">
        <f>'Appendix 1b'!Q43</f>
        <v>218254.3800000007</v>
      </c>
      <c r="AU43" s="17">
        <f t="shared" ref="AU43:AU44" si="35">P43-(AO43+AR43)</f>
        <v>0</v>
      </c>
      <c r="AV43" s="17">
        <f t="shared" ref="AV43:AV44" si="36">R43-(AP43+AS43)</f>
        <v>0</v>
      </c>
    </row>
    <row r="44" spans="1:48" x14ac:dyDescent="0.25">
      <c r="A44" s="7" t="s">
        <v>99</v>
      </c>
      <c r="D44" s="7" t="s">
        <v>554</v>
      </c>
      <c r="E44" s="7" t="s">
        <v>101</v>
      </c>
      <c r="I44" s="7">
        <v>16</v>
      </c>
      <c r="J44" s="8" t="s">
        <v>134</v>
      </c>
      <c r="K44" s="17"/>
      <c r="L44" s="17">
        <f t="shared" si="29"/>
        <v>-29258561</v>
      </c>
      <c r="M44" s="17">
        <f t="shared" si="30"/>
        <v>-26146073</v>
      </c>
      <c r="N44" s="17">
        <v>-21000606.220000003</v>
      </c>
      <c r="P44" s="17">
        <f t="shared" si="31"/>
        <v>-21000606.220000003</v>
      </c>
      <c r="Q44" s="17">
        <v>0</v>
      </c>
      <c r="R44" s="17">
        <f>M44-P44</f>
        <v>-5145466.7799999975</v>
      </c>
      <c r="T44" s="17">
        <v>0</v>
      </c>
      <c r="U44" s="17">
        <f>-34313637+753064</f>
        <v>-33560573</v>
      </c>
      <c r="V44" s="17">
        <f t="shared" si="32"/>
        <v>4302012</v>
      </c>
      <c r="X44" s="17">
        <f t="shared" si="33"/>
        <v>-5145466.7799999975</v>
      </c>
      <c r="Y44" s="18"/>
      <c r="Z44" s="17">
        <f>'Appendix 1b'!N44</f>
        <v>-17330108.720000003</v>
      </c>
      <c r="AA44" s="17">
        <f>'Appendix 1b'!Q44</f>
        <v>-6035897.2799999975</v>
      </c>
      <c r="AC44" s="17">
        <f>'Appendix 1c'!N44</f>
        <v>-3670497.5</v>
      </c>
      <c r="AD44" s="17">
        <f>'Appendix 1c'!P44</f>
        <v>890430.5</v>
      </c>
      <c r="AE44" s="18"/>
      <c r="AF44" s="18">
        <v>-26146073</v>
      </c>
      <c r="AG44" s="18">
        <v>0</v>
      </c>
      <c r="AH44" s="18">
        <v>0</v>
      </c>
      <c r="AI44" s="18">
        <v>-29258561</v>
      </c>
      <c r="AJ44" s="18">
        <v>0</v>
      </c>
      <c r="AK44" s="18">
        <v>0</v>
      </c>
      <c r="AL44" s="114">
        <f t="shared" si="34"/>
        <v>0.89362128916729711</v>
      </c>
      <c r="AO44" s="17">
        <f>'Appendix 1c'!N44</f>
        <v>-3670497.5</v>
      </c>
      <c r="AP44" s="17">
        <f>'Appendix 1c'!P44</f>
        <v>890430.5</v>
      </c>
      <c r="AR44" s="17">
        <f>'Appendix 1b'!N44</f>
        <v>-17330108.720000003</v>
      </c>
      <c r="AS44" s="17">
        <f>'Appendix 1b'!Q44</f>
        <v>-6035897.2799999975</v>
      </c>
      <c r="AU44" s="17">
        <f t="shared" si="35"/>
        <v>0</v>
      </c>
      <c r="AV44" s="17">
        <f t="shared" si="36"/>
        <v>0</v>
      </c>
    </row>
    <row r="45" spans="1:48" x14ac:dyDescent="0.25">
      <c r="K45" s="17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8"/>
      <c r="AO45" s="18"/>
      <c r="AP45" s="18"/>
      <c r="AR45" s="18"/>
      <c r="AS45" s="18"/>
    </row>
    <row r="46" spans="1:48" x14ac:dyDescent="0.25">
      <c r="J46" s="13"/>
      <c r="K46" s="8"/>
      <c r="L46" s="20">
        <f>SUM(L43:L45)</f>
        <v>-30008561</v>
      </c>
      <c r="M46" s="20">
        <f>SUM(M43:M45)</f>
        <v>-26708573</v>
      </c>
      <c r="N46" s="20">
        <f t="shared" ref="N46:R46" si="37">SUM(N43:N45)</f>
        <v>-21781360.600000001</v>
      </c>
      <c r="O46" s="20"/>
      <c r="P46" s="20">
        <f t="shared" ref="P46" si="38">SUM(P43:P45)</f>
        <v>-21781360.600000001</v>
      </c>
      <c r="Q46" s="20">
        <f t="shared" si="37"/>
        <v>0</v>
      </c>
      <c r="R46" s="20">
        <f t="shared" si="37"/>
        <v>-4927212.3999999966</v>
      </c>
      <c r="S46" s="18"/>
      <c r="T46" s="20">
        <f t="shared" ref="T46:U46" si="39">SUM(T43:T45)</f>
        <v>0</v>
      </c>
      <c r="U46" s="20">
        <f t="shared" si="39"/>
        <v>-34460573</v>
      </c>
      <c r="V46" s="20">
        <f t="shared" ref="V46:W46" si="40">SUM(V43:V45)</f>
        <v>4452012</v>
      </c>
      <c r="W46" s="20">
        <f t="shared" si="40"/>
        <v>0</v>
      </c>
      <c r="X46" s="20">
        <f t="shared" ref="X46" si="41">SUM(X43:X45)</f>
        <v>-4927212.3999999966</v>
      </c>
      <c r="Y46" s="30"/>
      <c r="Z46" s="20">
        <f t="shared" ref="Z46:AA46" si="42">SUM(Z43:Z45)</f>
        <v>-18110863.100000001</v>
      </c>
      <c r="AA46" s="20">
        <f t="shared" si="42"/>
        <v>-5817642.8999999966</v>
      </c>
      <c r="AB46" s="30"/>
      <c r="AC46" s="20">
        <f t="shared" ref="AC46:AD46" si="43">SUM(AC43:AC45)</f>
        <v>-3670497.5</v>
      </c>
      <c r="AD46" s="20">
        <f t="shared" si="43"/>
        <v>890430.5</v>
      </c>
      <c r="AE46" s="18"/>
      <c r="AF46" s="20">
        <f>SUM(AF43:AF45)</f>
        <v>-26708573</v>
      </c>
      <c r="AG46" s="20">
        <f t="shared" ref="AG46:AK46" si="44">SUM(AG43:AG45)</f>
        <v>0</v>
      </c>
      <c r="AH46" s="20">
        <f t="shared" si="44"/>
        <v>0</v>
      </c>
      <c r="AI46" s="20">
        <f t="shared" si="44"/>
        <v>-30008561</v>
      </c>
      <c r="AJ46" s="20">
        <f t="shared" si="44"/>
        <v>0</v>
      </c>
      <c r="AK46" s="20">
        <f t="shared" si="44"/>
        <v>0</v>
      </c>
      <c r="AL46" s="8"/>
      <c r="AO46" s="20">
        <f t="shared" ref="AO46:AP46" si="45">SUM(AO43:AO45)</f>
        <v>-3670497.5</v>
      </c>
      <c r="AP46" s="20">
        <f t="shared" si="45"/>
        <v>890430.5</v>
      </c>
      <c r="AR46" s="20">
        <f t="shared" ref="AR46:AS46" si="46">SUM(AR43:AR45)</f>
        <v>-18110863.100000001</v>
      </c>
      <c r="AS46" s="20">
        <f t="shared" si="46"/>
        <v>-5817642.8999999966</v>
      </c>
    </row>
    <row r="47" spans="1:48" x14ac:dyDescent="0.25"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8"/>
      <c r="AO47" s="18"/>
      <c r="AP47" s="18"/>
      <c r="AR47" s="18"/>
      <c r="AS47" s="18"/>
    </row>
    <row r="48" spans="1:48" x14ac:dyDescent="0.25">
      <c r="I48" s="7">
        <v>17</v>
      </c>
      <c r="J48" s="27" t="s">
        <v>135</v>
      </c>
      <c r="L48" s="26">
        <f>L46+L40+L34</f>
        <v>185663836.94199997</v>
      </c>
      <c r="M48" s="26">
        <f>M46+M40+M34</f>
        <v>132720814.55300009</v>
      </c>
      <c r="N48" s="26">
        <f t="shared" ref="N48:R48" si="47">N46+N40+N34</f>
        <v>131294573.78000009</v>
      </c>
      <c r="O48" s="26"/>
      <c r="P48" s="26">
        <f t="shared" ref="P48" si="48">P46+P40+P34</f>
        <v>131294573.78000009</v>
      </c>
      <c r="Q48" s="26">
        <f t="shared" si="47"/>
        <v>0</v>
      </c>
      <c r="R48" s="26">
        <f t="shared" si="47"/>
        <v>1426240.7730000317</v>
      </c>
      <c r="S48" s="18"/>
      <c r="T48" s="26">
        <f t="shared" ref="T48" si="49">T46+T40+T34</f>
        <v>0</v>
      </c>
      <c r="U48" s="26">
        <f t="shared" ref="U48:W48" si="50">U46+U40+U34</f>
        <v>179113062.94145396</v>
      </c>
      <c r="V48" s="26">
        <f t="shared" si="50"/>
        <v>6550774.0005460363</v>
      </c>
      <c r="W48" s="26">
        <f t="shared" si="50"/>
        <v>0</v>
      </c>
      <c r="X48" s="26">
        <f t="shared" ref="X48" si="51">X46+X40+X34</f>
        <v>-2828450.3994539608</v>
      </c>
      <c r="Y48" s="18"/>
      <c r="Z48" s="26">
        <f t="shared" ref="Z48:AA48" si="52">Z46+Z40+Z34</f>
        <v>128381178.75000006</v>
      </c>
      <c r="AA48" s="26">
        <f t="shared" si="52"/>
        <v>721877.45500003081</v>
      </c>
      <c r="AB48" s="18"/>
      <c r="AC48" s="26">
        <f t="shared" ref="AC48:AD48" si="53">AC46+AC40+AC34</f>
        <v>2870753.6000000006</v>
      </c>
      <c r="AD48" s="26">
        <f t="shared" si="53"/>
        <v>1142363.3179999997</v>
      </c>
      <c r="AE48" s="18"/>
      <c r="AF48" s="26">
        <f t="shared" ref="AF48:AK48" si="54">AF46+AF40+AF34</f>
        <v>132720814.55300009</v>
      </c>
      <c r="AG48" s="26">
        <f t="shared" si="54"/>
        <v>0</v>
      </c>
      <c r="AH48" s="26">
        <f t="shared" si="54"/>
        <v>0</v>
      </c>
      <c r="AI48" s="26">
        <f t="shared" si="54"/>
        <v>185663836.94199997</v>
      </c>
      <c r="AJ48" s="26">
        <f t="shared" si="54"/>
        <v>0</v>
      </c>
      <c r="AK48" s="26">
        <f t="shared" si="54"/>
        <v>0</v>
      </c>
      <c r="AL48" s="8"/>
      <c r="AO48" s="26">
        <f t="shared" ref="AO48:AP48" si="55">AO46+AO40+AO34</f>
        <v>2870753.6000000006</v>
      </c>
      <c r="AP48" s="26">
        <f t="shared" si="55"/>
        <v>1142363.3179999997</v>
      </c>
      <c r="AR48" s="26">
        <f t="shared" ref="AR48:AS48" si="56">AR46+AR40+AR34</f>
        <v>128381178.75000006</v>
      </c>
      <c r="AS48" s="26">
        <f t="shared" si="56"/>
        <v>721877.45500003081</v>
      </c>
    </row>
    <row r="49" spans="1:129" x14ac:dyDescent="0.25">
      <c r="L49" s="18"/>
      <c r="M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8"/>
      <c r="AO49" s="18"/>
      <c r="AP49" s="18"/>
      <c r="AR49" s="18"/>
      <c r="AS49" s="18"/>
    </row>
    <row r="50" spans="1:129" ht="13.8" x14ac:dyDescent="0.25">
      <c r="J50" s="12" t="s">
        <v>136</v>
      </c>
      <c r="L50" s="18"/>
      <c r="M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8"/>
      <c r="AO50" s="18"/>
      <c r="AP50" s="18"/>
      <c r="AR50" s="18"/>
      <c r="AS50" s="18"/>
    </row>
    <row r="51" spans="1:129" x14ac:dyDescent="0.25">
      <c r="A51" s="7" t="s">
        <v>99</v>
      </c>
      <c r="D51" s="7" t="s">
        <v>137</v>
      </c>
      <c r="E51" s="7" t="s">
        <v>101</v>
      </c>
      <c r="I51" s="7">
        <v>18</v>
      </c>
      <c r="J51" s="8" t="s">
        <v>138</v>
      </c>
      <c r="K51" s="17"/>
      <c r="L51" s="17">
        <f>AI51+AJ51+AK51</f>
        <v>220849</v>
      </c>
      <c r="M51" s="17">
        <f t="shared" ref="M51:M52" si="57">AF51+AG51+AH51</f>
        <v>165636</v>
      </c>
      <c r="N51" s="17">
        <v>0</v>
      </c>
      <c r="P51" s="17">
        <f t="shared" ref="P51:P52" si="58">N51-O51</f>
        <v>0</v>
      </c>
      <c r="Q51" s="17">
        <v>0</v>
      </c>
      <c r="R51" s="17">
        <f>M51-N51</f>
        <v>165636</v>
      </c>
      <c r="T51" s="17">
        <v>0</v>
      </c>
      <c r="U51" s="17">
        <v>220849</v>
      </c>
      <c r="V51" s="17">
        <f t="shared" ref="V51:V52" si="59">L51-U51</f>
        <v>0</v>
      </c>
      <c r="X51" s="17">
        <f t="shared" ref="X51:X52" si="60">R51-W51</f>
        <v>165636</v>
      </c>
      <c r="Z51" s="17">
        <f>'Appendix 1b'!N51</f>
        <v>0</v>
      </c>
      <c r="AA51" s="17">
        <f>'Appendix 1b'!Q51</f>
        <v>165636</v>
      </c>
      <c r="AC51" s="17">
        <f>'Appendix 1c'!N51</f>
        <v>0</v>
      </c>
      <c r="AD51" s="17">
        <f>'Appendix 1c'!P51</f>
        <v>0</v>
      </c>
      <c r="AF51" s="17">
        <v>165636</v>
      </c>
      <c r="AG51" s="17">
        <v>0</v>
      </c>
      <c r="AH51" s="17">
        <v>0</v>
      </c>
      <c r="AI51" s="17">
        <v>220849</v>
      </c>
      <c r="AJ51" s="17">
        <v>0</v>
      </c>
      <c r="AK51" s="17">
        <v>0</v>
      </c>
      <c r="AL51" s="114">
        <f t="shared" ref="AL51:AL52" si="61">SUM(AF51:AH51)/AI51</f>
        <v>0.74999660401450763</v>
      </c>
      <c r="AO51" s="17">
        <f>'Appendix 1c'!N51</f>
        <v>0</v>
      </c>
      <c r="AP51" s="17">
        <f>'Appendix 1c'!P51</f>
        <v>0</v>
      </c>
      <c r="AR51" s="17">
        <f>'Appendix 1b'!N51</f>
        <v>0</v>
      </c>
      <c r="AS51" s="17">
        <f>'Appendix 1b'!Q51</f>
        <v>165636</v>
      </c>
      <c r="AU51" s="17">
        <f t="shared" ref="AU51:AU52" si="62">P51-(AO51+AR51)</f>
        <v>0</v>
      </c>
      <c r="AV51" s="17">
        <f t="shared" ref="AV51:AV52" si="63">R51-(AP51+AS51)</f>
        <v>0</v>
      </c>
    </row>
    <row r="52" spans="1:129" x14ac:dyDescent="0.25">
      <c r="A52" s="7" t="s">
        <v>99</v>
      </c>
      <c r="D52" s="7" t="s">
        <v>139</v>
      </c>
      <c r="E52" s="7" t="s">
        <v>101</v>
      </c>
      <c r="I52" s="7">
        <v>19</v>
      </c>
      <c r="J52" s="8" t="s">
        <v>140</v>
      </c>
      <c r="K52" s="17"/>
      <c r="L52" s="17">
        <f>AI52+AJ52+AK52</f>
        <v>7150500</v>
      </c>
      <c r="M52" s="17">
        <f t="shared" si="57"/>
        <v>5362875</v>
      </c>
      <c r="N52" s="17">
        <v>0</v>
      </c>
      <c r="P52" s="17">
        <f t="shared" si="58"/>
        <v>0</v>
      </c>
      <c r="Q52" s="17">
        <v>0</v>
      </c>
      <c r="R52" s="17">
        <f t="shared" ref="R52:R54" si="64">M52-N52</f>
        <v>5362875</v>
      </c>
      <c r="T52" s="17">
        <v>0</v>
      </c>
      <c r="U52" s="17">
        <v>7150500</v>
      </c>
      <c r="V52" s="17">
        <f t="shared" si="59"/>
        <v>0</v>
      </c>
      <c r="X52" s="17">
        <f t="shared" si="60"/>
        <v>5362875</v>
      </c>
      <c r="Z52" s="17">
        <f>'Appendix 1b'!N52</f>
        <v>0</v>
      </c>
      <c r="AA52" s="17">
        <f>'Appendix 1b'!Q52</f>
        <v>5362875</v>
      </c>
      <c r="AC52" s="17">
        <f>'Appendix 1c'!N52</f>
        <v>0</v>
      </c>
      <c r="AD52" s="17">
        <f>'Appendix 1c'!P52</f>
        <v>0</v>
      </c>
      <c r="AF52" s="17">
        <v>5362875</v>
      </c>
      <c r="AG52" s="17">
        <v>0</v>
      </c>
      <c r="AH52" s="17">
        <v>0</v>
      </c>
      <c r="AI52" s="17">
        <v>7150500</v>
      </c>
      <c r="AJ52" s="17">
        <v>0</v>
      </c>
      <c r="AK52" s="17">
        <v>0</v>
      </c>
      <c r="AL52" s="114">
        <f t="shared" si="61"/>
        <v>0.75</v>
      </c>
      <c r="AO52" s="17">
        <f>'Appendix 1c'!N52</f>
        <v>0</v>
      </c>
      <c r="AP52" s="17">
        <f>'Appendix 1c'!P52</f>
        <v>0</v>
      </c>
      <c r="AR52" s="17">
        <f>'Appendix 1b'!N52</f>
        <v>0</v>
      </c>
      <c r="AS52" s="17">
        <f>'Appendix 1b'!Q52</f>
        <v>5362875</v>
      </c>
      <c r="AU52" s="17">
        <f t="shared" si="62"/>
        <v>0</v>
      </c>
      <c r="AV52" s="17">
        <f t="shared" si="63"/>
        <v>0</v>
      </c>
    </row>
    <row r="53" spans="1:129" x14ac:dyDescent="0.25">
      <c r="A53" s="7" t="s">
        <v>99</v>
      </c>
      <c r="D53" s="7" t="s">
        <v>154</v>
      </c>
      <c r="E53" s="7" t="s">
        <v>101</v>
      </c>
      <c r="I53" s="7">
        <v>20</v>
      </c>
      <c r="J53" s="8" t="s">
        <v>569</v>
      </c>
      <c r="K53" s="17"/>
      <c r="L53" s="17">
        <f>AI53+AJ53+AK53+6480000</f>
        <v>-2714661.9399999995</v>
      </c>
      <c r="M53" s="17">
        <f t="shared" ref="M53" si="65">AF53+AG53+AH53</f>
        <v>0</v>
      </c>
      <c r="N53" s="17">
        <v>0</v>
      </c>
      <c r="P53" s="17">
        <f t="shared" ref="P53" si="66">N53-O53</f>
        <v>0</v>
      </c>
      <c r="Q53" s="17">
        <v>0</v>
      </c>
      <c r="R53" s="17">
        <f t="shared" si="64"/>
        <v>0</v>
      </c>
      <c r="T53" s="17">
        <v>0</v>
      </c>
      <c r="U53" s="17">
        <v>-2714662</v>
      </c>
      <c r="V53" s="17">
        <f t="shared" ref="V53" si="67">L53-U53</f>
        <v>6.0000000521540642E-2</v>
      </c>
      <c r="X53" s="17">
        <f t="shared" ref="X53" si="68">R53-W53</f>
        <v>0</v>
      </c>
      <c r="Z53" s="17">
        <f>'Appendix 1b'!N66</f>
        <v>0</v>
      </c>
      <c r="AA53" s="17">
        <f>'Appendix 1b'!Q66</f>
        <v>0</v>
      </c>
      <c r="AC53" s="17">
        <f>'Appendix 1c'!N66</f>
        <v>0</v>
      </c>
      <c r="AD53" s="17">
        <f>'Appendix 1c'!P66</f>
        <v>0</v>
      </c>
      <c r="AF53" s="17">
        <v>0</v>
      </c>
      <c r="AG53" s="17">
        <v>0</v>
      </c>
      <c r="AH53" s="17">
        <v>0</v>
      </c>
      <c r="AI53" s="17">
        <v>-9194661.9399999995</v>
      </c>
      <c r="AJ53" s="17">
        <v>0</v>
      </c>
      <c r="AK53" s="17">
        <v>0</v>
      </c>
      <c r="AL53" s="114">
        <f t="shared" ref="AL53" si="69">SUM(AF53:AH53)/AI53</f>
        <v>0</v>
      </c>
      <c r="AO53" s="17">
        <f>'Appendix 1c'!N66</f>
        <v>0</v>
      </c>
      <c r="AP53" s="17">
        <f>'Appendix 1c'!P66</f>
        <v>0</v>
      </c>
      <c r="AR53" s="17">
        <f>'Appendix 1b'!N66</f>
        <v>0</v>
      </c>
      <c r="AS53" s="17">
        <f>'Appendix 1b'!Q66</f>
        <v>0</v>
      </c>
      <c r="AU53" s="17">
        <f t="shared" ref="AU53" si="70">P53-(AO53+AR53)</f>
        <v>0</v>
      </c>
      <c r="AV53" s="17">
        <f t="shared" ref="AV53" si="71">R53-(AP53+AS53)</f>
        <v>0</v>
      </c>
      <c r="DY53" s="7" t="s">
        <v>156</v>
      </c>
    </row>
    <row r="54" spans="1:129" x14ac:dyDescent="0.25">
      <c r="A54" s="7" t="s">
        <v>99</v>
      </c>
      <c r="D54" s="7">
        <v>14103</v>
      </c>
      <c r="E54" s="7" t="s">
        <v>101</v>
      </c>
      <c r="I54" s="7">
        <v>21</v>
      </c>
      <c r="J54" s="8" t="s">
        <v>568</v>
      </c>
      <c r="K54" s="17"/>
      <c r="L54" s="17">
        <v>-6480000</v>
      </c>
      <c r="M54" s="17">
        <f>AF54+AG54+AH54</f>
        <v>0</v>
      </c>
      <c r="N54" s="17">
        <v>0</v>
      </c>
      <c r="P54" s="17">
        <f>N54-O54</f>
        <v>0</v>
      </c>
      <c r="Q54" s="17">
        <v>0</v>
      </c>
      <c r="R54" s="17">
        <f t="shared" si="64"/>
        <v>0</v>
      </c>
      <c r="T54" s="17">
        <v>0</v>
      </c>
      <c r="U54" s="17">
        <v>-6480000</v>
      </c>
      <c r="V54" s="17">
        <f>L54-U54</f>
        <v>0</v>
      </c>
      <c r="X54" s="17">
        <f>R54-W54</f>
        <v>0</v>
      </c>
      <c r="Z54" s="17">
        <f>'Appendix 1b'!N67</f>
        <v>0</v>
      </c>
      <c r="AA54" s="17">
        <f>'Appendix 1b'!Q67</f>
        <v>0</v>
      </c>
      <c r="AC54" s="17">
        <f>'Appendix 1c'!N67</f>
        <v>0</v>
      </c>
      <c r="AD54" s="17">
        <f>'Appendix 1c'!P67</f>
        <v>0</v>
      </c>
      <c r="AF54" s="17">
        <v>0</v>
      </c>
      <c r="AG54" s="17">
        <v>0</v>
      </c>
      <c r="AH54" s="17">
        <v>0</v>
      </c>
      <c r="AI54" s="17">
        <v>-8828375</v>
      </c>
      <c r="AJ54" s="17">
        <v>0</v>
      </c>
      <c r="AK54" s="17">
        <v>0</v>
      </c>
      <c r="AL54" s="114">
        <f>SUM(AF54:AH54)/AI54</f>
        <v>0</v>
      </c>
      <c r="AO54" s="17">
        <f>'Appendix 1c'!N67</f>
        <v>0</v>
      </c>
      <c r="AP54" s="17">
        <f>'Appendix 1c'!P67</f>
        <v>0</v>
      </c>
      <c r="AR54" s="17">
        <f>'Appendix 1b'!N67</f>
        <v>0</v>
      </c>
      <c r="AS54" s="17">
        <f>'Appendix 1b'!Q67</f>
        <v>0</v>
      </c>
      <c r="AU54" s="17">
        <f>P54-(AO54+AR54)</f>
        <v>0</v>
      </c>
      <c r="AV54" s="17">
        <f>R54-(AP54+AS54)</f>
        <v>0</v>
      </c>
    </row>
    <row r="55" spans="1:129" x14ac:dyDescent="0.25">
      <c r="K55" s="17"/>
      <c r="AL55" s="114"/>
      <c r="AU55" s="17"/>
      <c r="AV55" s="17"/>
    </row>
    <row r="56" spans="1:129" x14ac:dyDescent="0.25">
      <c r="AL56" s="114"/>
      <c r="AU56" s="17"/>
      <c r="AV56" s="17"/>
    </row>
    <row r="57" spans="1:129" s="8" customFormat="1" x14ac:dyDescent="0.25">
      <c r="J57" s="13" t="s">
        <v>141</v>
      </c>
      <c r="L57" s="20">
        <f>SUM(L51:L56)</f>
        <v>-1823312.9399999995</v>
      </c>
      <c r="M57" s="20">
        <f>SUM(M51:M56)</f>
        <v>5528511</v>
      </c>
      <c r="N57" s="20">
        <f>SUM(N51:N56)</f>
        <v>0</v>
      </c>
      <c r="O57" s="20"/>
      <c r="P57" s="20">
        <f>SUM(P51:P56)</f>
        <v>0</v>
      </c>
      <c r="Q57" s="20">
        <f>SUM(Q51:Q56)</f>
        <v>0</v>
      </c>
      <c r="R57" s="20">
        <f>SUM(R51:R56)</f>
        <v>5528511</v>
      </c>
      <c r="S57" s="18"/>
      <c r="T57" s="20">
        <f>SUM(T51:T56)</f>
        <v>0</v>
      </c>
      <c r="U57" s="20">
        <f>SUM(U51:U56)</f>
        <v>-1823313</v>
      </c>
      <c r="V57" s="20">
        <f>SUM(V51:V56)</f>
        <v>6.0000000521540642E-2</v>
      </c>
      <c r="W57" s="20">
        <f>SUM(W51:W56)</f>
        <v>0</v>
      </c>
      <c r="X57" s="20">
        <f>SUM(X51:X56)</f>
        <v>5528511</v>
      </c>
      <c r="Y57" s="30"/>
      <c r="Z57" s="20">
        <f t="shared" ref="Z57:AA57" si="72">SUM(Z51:Z56)</f>
        <v>0</v>
      </c>
      <c r="AA57" s="20">
        <f t="shared" si="72"/>
        <v>5528511</v>
      </c>
      <c r="AB57" s="30"/>
      <c r="AC57" s="20">
        <f t="shared" ref="AC57:AD57" si="73">SUM(AC51:AC56)</f>
        <v>0</v>
      </c>
      <c r="AD57" s="20">
        <f t="shared" si="73"/>
        <v>0</v>
      </c>
      <c r="AE57" s="18"/>
      <c r="AF57" s="20">
        <f t="shared" ref="AF57:AK57" si="74">SUM(AF51:AF56)</f>
        <v>5528511</v>
      </c>
      <c r="AG57" s="20">
        <f t="shared" si="74"/>
        <v>0</v>
      </c>
      <c r="AH57" s="20">
        <f t="shared" si="74"/>
        <v>0</v>
      </c>
      <c r="AI57" s="20">
        <f t="shared" si="74"/>
        <v>-10651687.939999999</v>
      </c>
      <c r="AJ57" s="20">
        <f t="shared" si="74"/>
        <v>0</v>
      </c>
      <c r="AK57" s="20">
        <f t="shared" si="74"/>
        <v>0</v>
      </c>
      <c r="AL57" s="7"/>
      <c r="AO57" s="20">
        <f>SUM(AO51:AO56)</f>
        <v>0</v>
      </c>
      <c r="AP57" s="20">
        <f>SUM(AP51:AP56)</f>
        <v>0</v>
      </c>
      <c r="AR57" s="20">
        <f>SUM(AR51:AR56)</f>
        <v>0</v>
      </c>
      <c r="AS57" s="20">
        <f>SUM(AS51:AS56)</f>
        <v>5528511</v>
      </c>
    </row>
    <row r="58" spans="1:129" s="8" customFormat="1" x14ac:dyDescent="0.25">
      <c r="J58" s="29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30"/>
      <c r="Z58" s="18"/>
      <c r="AA58" s="18"/>
      <c r="AB58" s="30"/>
      <c r="AC58" s="18"/>
      <c r="AD58" s="18"/>
      <c r="AE58" s="18"/>
      <c r="AF58" s="18"/>
      <c r="AG58" s="18"/>
      <c r="AH58" s="18"/>
      <c r="AI58" s="18"/>
      <c r="AJ58" s="18"/>
      <c r="AK58" s="18"/>
      <c r="AL58" s="7"/>
      <c r="AO58" s="18"/>
      <c r="AP58" s="18"/>
      <c r="AR58" s="18"/>
      <c r="AS58" s="18"/>
    </row>
    <row r="59" spans="1:129" s="8" customFormat="1" x14ac:dyDescent="0.25">
      <c r="I59" s="7">
        <v>22</v>
      </c>
      <c r="J59" s="27" t="s">
        <v>142</v>
      </c>
      <c r="K59" s="7"/>
      <c r="L59" s="26">
        <f>L48+L57</f>
        <v>183840524.00199997</v>
      </c>
      <c r="M59" s="26">
        <f>M48+M57</f>
        <v>138249325.55300009</v>
      </c>
      <c r="N59" s="26">
        <f>N48+N57</f>
        <v>131294573.78000009</v>
      </c>
      <c r="O59" s="26"/>
      <c r="P59" s="26">
        <f>P48+P57</f>
        <v>131294573.78000009</v>
      </c>
      <c r="Q59" s="26">
        <f>Q48+Q57</f>
        <v>0</v>
      </c>
      <c r="R59" s="26">
        <f>R48+R57</f>
        <v>6954751.7730000317</v>
      </c>
      <c r="S59" s="18"/>
      <c r="T59" s="26">
        <f>T48+T57</f>
        <v>0</v>
      </c>
      <c r="U59" s="26">
        <f>U48+U57</f>
        <v>177289749.94145396</v>
      </c>
      <c r="V59" s="26">
        <f>V48+V57</f>
        <v>6550774.0605460368</v>
      </c>
      <c r="W59" s="26">
        <f>W48+W57</f>
        <v>0</v>
      </c>
      <c r="X59" s="26">
        <f>X48+X57</f>
        <v>2700060.6005460392</v>
      </c>
      <c r="Y59" s="18"/>
      <c r="Z59" s="26">
        <f t="shared" ref="Z59:AA59" si="75">Z48+Z57</f>
        <v>128381178.75000006</v>
      </c>
      <c r="AA59" s="26">
        <f t="shared" si="75"/>
        <v>6250388.4550000308</v>
      </c>
      <c r="AB59" s="18"/>
      <c r="AC59" s="26">
        <f t="shared" ref="AC59:AD59" si="76">AC48+AC57</f>
        <v>2870753.6000000006</v>
      </c>
      <c r="AD59" s="26">
        <f t="shared" si="76"/>
        <v>1142363.3179999997</v>
      </c>
      <c r="AE59" s="18"/>
      <c r="AF59" s="26">
        <f t="shared" ref="AF59:AK59" si="77">AF48+AF57</f>
        <v>138249325.55300009</v>
      </c>
      <c r="AG59" s="26">
        <f t="shared" si="77"/>
        <v>0</v>
      </c>
      <c r="AH59" s="26">
        <f t="shared" si="77"/>
        <v>0</v>
      </c>
      <c r="AI59" s="26">
        <f t="shared" si="77"/>
        <v>175012149.00199997</v>
      </c>
      <c r="AJ59" s="26">
        <f t="shared" si="77"/>
        <v>0</v>
      </c>
      <c r="AK59" s="26">
        <f t="shared" si="77"/>
        <v>0</v>
      </c>
      <c r="AL59" s="7"/>
      <c r="AO59" s="26">
        <f>AO48+AO57</f>
        <v>2870753.6000000006</v>
      </c>
      <c r="AP59" s="26">
        <f>AP48+AP57</f>
        <v>1142363.3179999997</v>
      </c>
      <c r="AR59" s="26">
        <f>AR48+AR57</f>
        <v>128381178.75000006</v>
      </c>
      <c r="AS59" s="26">
        <f>AS48+AS57</f>
        <v>6250388.4550000308</v>
      </c>
    </row>
    <row r="61" spans="1:129" x14ac:dyDescent="0.25">
      <c r="I61" s="7">
        <v>23</v>
      </c>
      <c r="J61" s="8" t="s">
        <v>143</v>
      </c>
    </row>
    <row r="63" spans="1:129" x14ac:dyDescent="0.25">
      <c r="A63" s="7" t="s">
        <v>99</v>
      </c>
      <c r="D63" s="7">
        <v>16103</v>
      </c>
      <c r="E63" s="7" t="s">
        <v>101</v>
      </c>
      <c r="I63" s="7">
        <v>24</v>
      </c>
      <c r="J63" s="8" t="s">
        <v>144</v>
      </c>
      <c r="L63" s="17">
        <f t="shared" ref="L63" si="78">AI63+AJ63+AK63</f>
        <v>-26103635</v>
      </c>
      <c r="M63" s="17">
        <f t="shared" ref="M63" si="79">AF63+AG63+AH63</f>
        <v>-21753030</v>
      </c>
      <c r="N63" s="17">
        <v>-20079720</v>
      </c>
      <c r="P63" s="17">
        <f t="shared" ref="P63" si="80">N63-O63</f>
        <v>-20079720</v>
      </c>
      <c r="Q63" s="17">
        <v>0</v>
      </c>
      <c r="R63" s="17">
        <f t="shared" ref="R63" si="81">M63-P63</f>
        <v>-1673310</v>
      </c>
      <c r="T63" s="17">
        <v>0</v>
      </c>
      <c r="U63" s="17">
        <v>-26103635</v>
      </c>
      <c r="V63" s="17">
        <f t="shared" ref="V63" si="82">L63-U63</f>
        <v>0</v>
      </c>
      <c r="X63" s="17">
        <f t="shared" ref="X63" si="83">R63-W63</f>
        <v>-1673310</v>
      </c>
      <c r="Z63" s="17">
        <f>'Appendix 1b'!N61</f>
        <v>-162420</v>
      </c>
      <c r="AA63" s="17">
        <f>'Appendix 1b'!Q61</f>
        <v>4056</v>
      </c>
      <c r="AC63" s="17">
        <f>'Appendix 1c'!N61</f>
        <v>0</v>
      </c>
      <c r="AD63" s="17">
        <f>'Appendix 1c'!P61</f>
        <v>0</v>
      </c>
      <c r="AF63" s="17">
        <v>-21753030</v>
      </c>
      <c r="AG63" s="17">
        <v>0</v>
      </c>
      <c r="AH63" s="17">
        <v>0</v>
      </c>
      <c r="AI63" s="17">
        <v>-26103635</v>
      </c>
      <c r="AJ63" s="17">
        <v>0</v>
      </c>
      <c r="AK63" s="17">
        <v>0</v>
      </c>
      <c r="AL63" s="114">
        <f t="shared" ref="AL63" si="84">SUM(AF63:AH63)/AI63</f>
        <v>0.83333336525736745</v>
      </c>
      <c r="AO63" s="17">
        <f>'Appendix 1c'!N61</f>
        <v>0</v>
      </c>
      <c r="AP63" s="17">
        <f>'Appendix 1c'!P61</f>
        <v>0</v>
      </c>
      <c r="AR63" s="17">
        <f>'Appendix 1b'!N61</f>
        <v>-162420</v>
      </c>
      <c r="AS63" s="17">
        <f>'Appendix 1b'!Q61</f>
        <v>4056</v>
      </c>
      <c r="AU63" s="17">
        <f t="shared" ref="AU63" si="85">P63-(AO63+AR63)</f>
        <v>-19917300</v>
      </c>
      <c r="AV63" s="17">
        <f t="shared" ref="AV63" si="86">R63-(AP63+AS63)</f>
        <v>-1677366</v>
      </c>
      <c r="DY63" s="7" t="s">
        <v>145</v>
      </c>
    </row>
    <row r="64" spans="1:129" x14ac:dyDescent="0.25">
      <c r="A64" s="7" t="s">
        <v>99</v>
      </c>
      <c r="D64" s="7">
        <v>16100</v>
      </c>
      <c r="E64" s="7" t="s">
        <v>101</v>
      </c>
      <c r="I64" s="7">
        <v>25</v>
      </c>
      <c r="J64" s="8" t="s">
        <v>146</v>
      </c>
      <c r="K64" s="17"/>
      <c r="L64" s="17">
        <f t="shared" ref="L64:L68" si="87">AI64+AJ64+AK64</f>
        <v>-211151</v>
      </c>
      <c r="M64" s="17">
        <f t="shared" ref="M64:M68" si="88">AF64+AG64+AH64</f>
        <v>-158364</v>
      </c>
      <c r="N64" s="17">
        <v>-162420</v>
      </c>
      <c r="P64" s="17">
        <f>N64-O64</f>
        <v>-162420</v>
      </c>
      <c r="Q64" s="17">
        <v>0</v>
      </c>
      <c r="R64" s="17">
        <f t="shared" ref="R64:R68" si="89">M64-P64</f>
        <v>4056</v>
      </c>
      <c r="T64" s="17">
        <v>0</v>
      </c>
      <c r="U64" s="17">
        <v>-211151</v>
      </c>
      <c r="V64" s="17">
        <f t="shared" ref="V64:V68" si="90">L64-U64</f>
        <v>0</v>
      </c>
      <c r="X64" s="17">
        <f t="shared" ref="X64:X68" si="91">R64-W64</f>
        <v>4056</v>
      </c>
      <c r="Z64" s="17">
        <f>'Appendix 1b'!N61</f>
        <v>-162420</v>
      </c>
      <c r="AA64" s="17">
        <f>'Appendix 1b'!Q61</f>
        <v>4056</v>
      </c>
      <c r="AC64" s="17">
        <f>'Appendix 1c'!N61</f>
        <v>0</v>
      </c>
      <c r="AD64" s="17">
        <f>'Appendix 1c'!P61</f>
        <v>0</v>
      </c>
      <c r="AF64" s="17">
        <v>-158364</v>
      </c>
      <c r="AG64" s="17">
        <v>0</v>
      </c>
      <c r="AH64" s="17">
        <v>0</v>
      </c>
      <c r="AI64" s="17">
        <v>-211151</v>
      </c>
      <c r="AJ64" s="17">
        <v>0</v>
      </c>
      <c r="AK64" s="17">
        <v>0</v>
      </c>
      <c r="AL64" s="114">
        <f t="shared" ref="AL64:AL68" si="92">SUM(AF64:AH64)/AI64</f>
        <v>0.75000355196044532</v>
      </c>
      <c r="AO64" s="17">
        <f>'Appendix 1c'!N61</f>
        <v>0</v>
      </c>
      <c r="AP64" s="17">
        <f>'Appendix 1c'!P61</f>
        <v>0</v>
      </c>
      <c r="AR64" s="17">
        <f>'Appendix 1b'!N61</f>
        <v>-162420</v>
      </c>
      <c r="AS64" s="17">
        <f>'Appendix 1b'!Q61</f>
        <v>4056</v>
      </c>
      <c r="AU64" s="17">
        <f t="shared" ref="AU64:AU68" si="93">P64-(AO64+AR64)</f>
        <v>0</v>
      </c>
      <c r="AV64" s="17">
        <f t="shared" ref="AV64:AV68" si="94">R64-(AP64+AS64)</f>
        <v>0</v>
      </c>
      <c r="DY64" s="7" t="s">
        <v>147</v>
      </c>
    </row>
    <row r="65" spans="1:129" x14ac:dyDescent="0.25">
      <c r="A65" s="7" t="s">
        <v>99</v>
      </c>
      <c r="D65" s="7">
        <v>16106</v>
      </c>
      <c r="E65" s="7" t="s">
        <v>101</v>
      </c>
      <c r="I65" s="7">
        <v>26</v>
      </c>
      <c r="J65" s="8" t="s">
        <v>148</v>
      </c>
      <c r="K65" s="17"/>
      <c r="L65" s="17">
        <f t="shared" si="87"/>
        <v>-71033231</v>
      </c>
      <c r="M65" s="17">
        <f t="shared" si="88"/>
        <v>-56467821</v>
      </c>
      <c r="N65" s="17">
        <v>-56467821</v>
      </c>
      <c r="P65" s="17">
        <f t="shared" ref="P65:P68" si="95">N65-O65</f>
        <v>-56467821</v>
      </c>
      <c r="Q65" s="17">
        <v>0</v>
      </c>
      <c r="R65" s="17">
        <f t="shared" si="89"/>
        <v>0</v>
      </c>
      <c r="T65" s="17">
        <v>0</v>
      </c>
      <c r="U65" s="17">
        <v>-71033231</v>
      </c>
      <c r="V65" s="17">
        <f t="shared" si="90"/>
        <v>0</v>
      </c>
      <c r="X65" s="17">
        <f t="shared" si="91"/>
        <v>0</v>
      </c>
      <c r="Z65" s="17">
        <f>'Appendix 1b'!N62</f>
        <v>-56467821</v>
      </c>
      <c r="AA65" s="17">
        <f>'Appendix 1b'!Q62</f>
        <v>0</v>
      </c>
      <c r="AC65" s="17">
        <f>'Appendix 1c'!N62</f>
        <v>0</v>
      </c>
      <c r="AD65" s="17">
        <f>'Appendix 1c'!P62</f>
        <v>0</v>
      </c>
      <c r="AF65" s="17">
        <v>-56467821</v>
      </c>
      <c r="AG65" s="17">
        <v>0</v>
      </c>
      <c r="AH65" s="17">
        <v>0</v>
      </c>
      <c r="AI65" s="17">
        <v>-71033231</v>
      </c>
      <c r="AJ65" s="17">
        <v>0</v>
      </c>
      <c r="AK65" s="17">
        <v>0</v>
      </c>
      <c r="AL65" s="114">
        <f t="shared" si="92"/>
        <v>0.79494935264876243</v>
      </c>
      <c r="AO65" s="17">
        <f>'Appendix 1c'!N62</f>
        <v>0</v>
      </c>
      <c r="AP65" s="17">
        <f>'Appendix 1c'!P62</f>
        <v>0</v>
      </c>
      <c r="AR65" s="17">
        <f>'Appendix 1b'!N62</f>
        <v>-56467821</v>
      </c>
      <c r="AS65" s="17">
        <f>'Appendix 1b'!Q62</f>
        <v>0</v>
      </c>
      <c r="AU65" s="17">
        <f t="shared" si="93"/>
        <v>0</v>
      </c>
      <c r="AV65" s="17">
        <f t="shared" si="94"/>
        <v>0</v>
      </c>
      <c r="DY65" s="7" t="s">
        <v>149</v>
      </c>
    </row>
    <row r="66" spans="1:129" x14ac:dyDescent="0.25">
      <c r="A66" s="7" t="s">
        <v>99</v>
      </c>
      <c r="D66" s="7" t="s">
        <v>150</v>
      </c>
      <c r="E66" s="7" t="s">
        <v>101</v>
      </c>
      <c r="I66" s="7">
        <v>27</v>
      </c>
      <c r="J66" s="8" t="s">
        <v>151</v>
      </c>
      <c r="K66" s="17"/>
      <c r="L66" s="17">
        <f t="shared" si="87"/>
        <v>-86492507</v>
      </c>
      <c r="M66" s="17">
        <f t="shared" si="88"/>
        <v>-64869390</v>
      </c>
      <c r="N66" s="17">
        <v>-64869374.449999981</v>
      </c>
      <c r="P66" s="17">
        <f t="shared" si="95"/>
        <v>-64869374.449999981</v>
      </c>
      <c r="Q66" s="17">
        <v>0</v>
      </c>
      <c r="R66" s="17">
        <f t="shared" si="89"/>
        <v>-15.55000001937151</v>
      </c>
      <c r="T66" s="17">
        <v>0</v>
      </c>
      <c r="U66" s="17">
        <v>-86492507</v>
      </c>
      <c r="V66" s="17">
        <f t="shared" si="90"/>
        <v>0</v>
      </c>
      <c r="X66" s="17">
        <f t="shared" si="91"/>
        <v>-15.55000001937151</v>
      </c>
      <c r="Z66" s="17">
        <f>'Appendix 1b'!N63</f>
        <v>-64869374.449999981</v>
      </c>
      <c r="AA66" s="17">
        <f>'Appendix 1b'!Q63</f>
        <v>-15.55000001937151</v>
      </c>
      <c r="AC66" s="17">
        <f>'Appendix 1c'!N63</f>
        <v>0</v>
      </c>
      <c r="AD66" s="17">
        <f>'Appendix 1c'!P63</f>
        <v>0</v>
      </c>
      <c r="AF66" s="17">
        <v>-64869390</v>
      </c>
      <c r="AG66" s="17">
        <v>0</v>
      </c>
      <c r="AH66" s="17">
        <v>0</v>
      </c>
      <c r="AI66" s="17">
        <v>-86492507</v>
      </c>
      <c r="AJ66" s="17">
        <v>0</v>
      </c>
      <c r="AK66" s="17">
        <v>0</v>
      </c>
      <c r="AL66" s="114">
        <f t="shared" si="92"/>
        <v>0.75000011272652789</v>
      </c>
      <c r="AO66" s="17">
        <f>'Appendix 1c'!N63</f>
        <v>0</v>
      </c>
      <c r="AP66" s="17">
        <f>'Appendix 1c'!P63</f>
        <v>0</v>
      </c>
      <c r="AR66" s="17">
        <f>'Appendix 1b'!N63</f>
        <v>-64869374.449999981</v>
      </c>
      <c r="AS66" s="17">
        <f>'Appendix 1b'!Q63</f>
        <v>-15.55000001937151</v>
      </c>
      <c r="AU66" s="17">
        <f t="shared" si="93"/>
        <v>0</v>
      </c>
      <c r="AV66" s="17">
        <f t="shared" si="94"/>
        <v>0</v>
      </c>
    </row>
    <row r="67" spans="1:129" hidden="1" x14ac:dyDescent="0.25">
      <c r="A67" s="7" t="s">
        <v>99</v>
      </c>
      <c r="D67" s="7">
        <v>15113</v>
      </c>
      <c r="E67" s="7" t="s">
        <v>101</v>
      </c>
      <c r="I67" s="7">
        <v>26</v>
      </c>
      <c r="J67" s="8" t="s">
        <v>152</v>
      </c>
      <c r="K67" s="17"/>
      <c r="L67" s="17">
        <f t="shared" si="87"/>
        <v>0</v>
      </c>
      <c r="M67" s="17">
        <f t="shared" si="88"/>
        <v>0</v>
      </c>
      <c r="N67" s="17">
        <v>0</v>
      </c>
      <c r="P67" s="17">
        <f t="shared" si="95"/>
        <v>0</v>
      </c>
      <c r="Q67" s="17">
        <v>0</v>
      </c>
      <c r="R67" s="17">
        <f t="shared" si="89"/>
        <v>0</v>
      </c>
      <c r="T67" s="17">
        <v>0</v>
      </c>
      <c r="U67" s="17">
        <v>0</v>
      </c>
      <c r="V67" s="17">
        <f t="shared" si="90"/>
        <v>0</v>
      </c>
      <c r="X67" s="17">
        <f t="shared" si="91"/>
        <v>0</v>
      </c>
      <c r="Z67" s="17">
        <f>'Appendix 1b'!N64</f>
        <v>0</v>
      </c>
      <c r="AA67" s="17">
        <f>'Appendix 1b'!Q64</f>
        <v>0</v>
      </c>
      <c r="AC67" s="17">
        <f>'Appendix 1c'!N64</f>
        <v>0</v>
      </c>
      <c r="AD67" s="17">
        <f>'Appendix 1c'!P64</f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14" t="e">
        <f t="shared" si="92"/>
        <v>#DIV/0!</v>
      </c>
      <c r="AO67" s="17">
        <f>'Appendix 1c'!N64</f>
        <v>0</v>
      </c>
      <c r="AP67" s="17">
        <f>'Appendix 1c'!P64</f>
        <v>0</v>
      </c>
      <c r="AR67" s="17">
        <f>'Appendix 1b'!N64</f>
        <v>0</v>
      </c>
      <c r="AS67" s="17">
        <f>'Appendix 1b'!Q64</f>
        <v>0</v>
      </c>
      <c r="AU67" s="17">
        <f t="shared" si="93"/>
        <v>0</v>
      </c>
      <c r="AV67" s="17">
        <f t="shared" si="94"/>
        <v>0</v>
      </c>
    </row>
    <row r="68" spans="1:129" hidden="1" x14ac:dyDescent="0.25">
      <c r="A68" s="7" t="s">
        <v>99</v>
      </c>
      <c r="D68" s="7">
        <v>14115</v>
      </c>
      <c r="E68" s="7" t="s">
        <v>101</v>
      </c>
      <c r="I68" s="7">
        <v>27</v>
      </c>
      <c r="J68" s="8" t="s">
        <v>153</v>
      </c>
      <c r="K68" s="17"/>
      <c r="L68" s="17">
        <f t="shared" si="87"/>
        <v>0</v>
      </c>
      <c r="M68" s="17">
        <f t="shared" si="88"/>
        <v>0</v>
      </c>
      <c r="N68" s="17">
        <v>0</v>
      </c>
      <c r="P68" s="17">
        <f t="shared" si="95"/>
        <v>0</v>
      </c>
      <c r="Q68" s="17">
        <v>0</v>
      </c>
      <c r="R68" s="17">
        <f t="shared" si="89"/>
        <v>0</v>
      </c>
      <c r="T68" s="17">
        <v>0</v>
      </c>
      <c r="U68" s="17">
        <v>0</v>
      </c>
      <c r="V68" s="17">
        <f t="shared" si="90"/>
        <v>0</v>
      </c>
      <c r="X68" s="17">
        <f t="shared" si="91"/>
        <v>0</v>
      </c>
      <c r="Z68" s="17">
        <f>'Appendix 1b'!N65</f>
        <v>0</v>
      </c>
      <c r="AA68" s="17">
        <f>'Appendix 1b'!Q65</f>
        <v>0</v>
      </c>
      <c r="AC68" s="17">
        <f>'Appendix 1c'!N65</f>
        <v>0</v>
      </c>
      <c r="AD68" s="17">
        <f>'Appendix 1c'!P65</f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14" t="e">
        <f t="shared" si="92"/>
        <v>#DIV/0!</v>
      </c>
      <c r="AO68" s="17">
        <f>'Appendix 1c'!N65</f>
        <v>0</v>
      </c>
      <c r="AP68" s="17">
        <f>'Appendix 1c'!P65</f>
        <v>0</v>
      </c>
      <c r="AR68" s="17">
        <f>'Appendix 1b'!N65</f>
        <v>0</v>
      </c>
      <c r="AS68" s="17">
        <f>'Appendix 1b'!Q65</f>
        <v>0</v>
      </c>
      <c r="AU68" s="17">
        <f t="shared" si="93"/>
        <v>0</v>
      </c>
      <c r="AV68" s="17">
        <f t="shared" si="94"/>
        <v>0</v>
      </c>
    </row>
    <row r="69" spans="1:129" hidden="1" x14ac:dyDescent="0.25"/>
    <row r="70" spans="1:129" hidden="1" x14ac:dyDescent="0.25"/>
    <row r="71" spans="1:129" x14ac:dyDescent="0.25">
      <c r="K71" s="17"/>
      <c r="AL71" s="114"/>
      <c r="AU71" s="17"/>
      <c r="AV71" s="17"/>
    </row>
    <row r="72" spans="1:129" s="8" customFormat="1" x14ac:dyDescent="0.25">
      <c r="J72" s="13" t="s">
        <v>158</v>
      </c>
      <c r="L72" s="20">
        <f>SUM(L63:L71)</f>
        <v>-183840524</v>
      </c>
      <c r="M72" s="20">
        <f>SUM(M63:M71)</f>
        <v>-143248605</v>
      </c>
      <c r="N72" s="20">
        <f>SUM(N63:N71)</f>
        <v>-141579335.44999999</v>
      </c>
      <c r="O72" s="20"/>
      <c r="P72" s="20">
        <f>SUM(P63:P71)</f>
        <v>-141579335.44999999</v>
      </c>
      <c r="Q72" s="20">
        <f>SUM(Q63:Q71)</f>
        <v>0</v>
      </c>
      <c r="R72" s="20">
        <f>SUM(R63:R71)</f>
        <v>-1669269.5500000194</v>
      </c>
      <c r="S72" s="20"/>
      <c r="T72" s="20">
        <f t="shared" ref="T72:AA72" si="96">SUM(T63:T71)</f>
        <v>0</v>
      </c>
      <c r="U72" s="20">
        <f t="shared" si="96"/>
        <v>-183840524</v>
      </c>
      <c r="V72" s="20">
        <f t="shared" si="96"/>
        <v>0</v>
      </c>
      <c r="W72" s="20">
        <f t="shared" si="96"/>
        <v>0</v>
      </c>
      <c r="X72" s="20">
        <f t="shared" si="96"/>
        <v>-1669269.5500000194</v>
      </c>
      <c r="Y72" s="18">
        <f t="shared" si="96"/>
        <v>0</v>
      </c>
      <c r="Z72" s="20">
        <f t="shared" si="96"/>
        <v>-121662035.44999999</v>
      </c>
      <c r="AA72" s="20">
        <f t="shared" si="96"/>
        <v>8096.4499999806285</v>
      </c>
      <c r="AB72" s="18"/>
      <c r="AC72" s="20">
        <f>SUM(AC63:AC71)</f>
        <v>0</v>
      </c>
      <c r="AD72" s="20">
        <f>SUM(AD63:AD71)</f>
        <v>0</v>
      </c>
      <c r="AE72" s="20"/>
      <c r="AF72" s="20">
        <f t="shared" ref="AF72:AK72" si="97">SUM(AF63:AF71)</f>
        <v>-143248605</v>
      </c>
      <c r="AG72" s="20">
        <f t="shared" si="97"/>
        <v>0</v>
      </c>
      <c r="AH72" s="20">
        <f t="shared" si="97"/>
        <v>0</v>
      </c>
      <c r="AI72" s="20">
        <f t="shared" si="97"/>
        <v>-183840524</v>
      </c>
      <c r="AJ72" s="20">
        <f t="shared" si="97"/>
        <v>0</v>
      </c>
      <c r="AK72" s="20">
        <f t="shared" si="97"/>
        <v>0</v>
      </c>
      <c r="AL72" s="7"/>
      <c r="AO72" s="20">
        <f>SUM(AO63:AO71)</f>
        <v>0</v>
      </c>
      <c r="AP72" s="20">
        <f>SUM(AP63:AP71)</f>
        <v>0</v>
      </c>
      <c r="AR72" s="20">
        <f>SUM(AR63:AR71)</f>
        <v>-121662035.44999999</v>
      </c>
      <c r="AS72" s="20">
        <f>SUM(AS63:AS71)</f>
        <v>8096.4499999806285</v>
      </c>
    </row>
    <row r="73" spans="1:129" x14ac:dyDescent="0.25">
      <c r="AI73" s="17">
        <v>0</v>
      </c>
    </row>
    <row r="74" spans="1:129" ht="15.6" x14ac:dyDescent="0.3">
      <c r="J74" s="23" t="s">
        <v>159</v>
      </c>
      <c r="K74" s="35"/>
      <c r="L74" s="420">
        <f>L72+L59</f>
        <v>1.999974250793457E-3</v>
      </c>
      <c r="M74" s="25">
        <f>M72+M59</f>
        <v>-4999279.4469999075</v>
      </c>
      <c r="N74" s="25">
        <f>N72+N59</f>
        <v>-10284761.669999897</v>
      </c>
      <c r="O74" s="25"/>
      <c r="P74" s="25">
        <f>P72+P59</f>
        <v>-10284761.669999897</v>
      </c>
      <c r="Q74" s="25">
        <f>Q72+Q59</f>
        <v>0</v>
      </c>
      <c r="R74" s="25">
        <f>R72+R59</f>
        <v>5285482.2230000123</v>
      </c>
      <c r="S74" s="25"/>
      <c r="T74" s="25">
        <f>T72+T59</f>
        <v>0</v>
      </c>
      <c r="U74" s="25">
        <f>U72+U59</f>
        <v>-6550774.0585460365</v>
      </c>
      <c r="V74" s="25">
        <f>V72+V59</f>
        <v>6550774.0605460368</v>
      </c>
      <c r="W74" s="25">
        <f>W72+W59</f>
        <v>0</v>
      </c>
      <c r="X74" s="25">
        <f>X72+X59</f>
        <v>1030791.0505460198</v>
      </c>
      <c r="Y74" s="18"/>
      <c r="Z74" s="25">
        <f>Z72+Z59</f>
        <v>6719143.3000000715</v>
      </c>
      <c r="AA74" s="25">
        <f>AA72+AA59</f>
        <v>6258484.9050000114</v>
      </c>
      <c r="AB74" s="18"/>
      <c r="AC74" s="25">
        <f>AC72+AC59</f>
        <v>2870753.6000000006</v>
      </c>
      <c r="AD74" s="25">
        <f>AD72+AD59</f>
        <v>1142363.3179999997</v>
      </c>
      <c r="AE74" s="25"/>
      <c r="AF74" s="25">
        <f t="shared" ref="AF74:AK74" si="98">AF72+AF59</f>
        <v>-4999279.4469999075</v>
      </c>
      <c r="AG74" s="25">
        <f t="shared" si="98"/>
        <v>0</v>
      </c>
      <c r="AH74" s="25">
        <f t="shared" si="98"/>
        <v>0</v>
      </c>
      <c r="AI74" s="25">
        <f t="shared" si="98"/>
        <v>-8828374.9980000257</v>
      </c>
      <c r="AJ74" s="25">
        <f t="shared" si="98"/>
        <v>0</v>
      </c>
      <c r="AK74" s="25">
        <f t="shared" si="98"/>
        <v>0</v>
      </c>
      <c r="AO74" s="25">
        <f>AO72+AO59</f>
        <v>2870753.6000000006</v>
      </c>
      <c r="AP74" s="25">
        <f>AP72+AP59</f>
        <v>1142363.3179999997</v>
      </c>
      <c r="AR74" s="25">
        <f>AR72+AR59</f>
        <v>6719143.3000000715</v>
      </c>
      <c r="AS74" s="25">
        <f>AS72+AS59</f>
        <v>6258484.9050000114</v>
      </c>
    </row>
    <row r="76" spans="1:129" ht="14.4" hidden="1" x14ac:dyDescent="0.3">
      <c r="O76" s="31"/>
      <c r="P76" s="31"/>
      <c r="R76" s="17">
        <v>0</v>
      </c>
      <c r="U76" s="17">
        <f>'Appendix 1b'!T71+'Appendix 1c'!S71</f>
        <v>44299172.899725936</v>
      </c>
      <c r="V76" s="17">
        <f>'Appendix 1b'!U71+'Appendix 1c'!T71</f>
        <v>-51637547.897725932</v>
      </c>
      <c r="W76" s="17">
        <f>W74-'[10]Income &amp; Expenditure Exc MI&amp;T'!$T$457</f>
        <v>21435712</v>
      </c>
      <c r="AO76" s="17">
        <f>'Appendix 1b'!AN71+'Appendix 1c'!AM71</f>
        <v>0</v>
      </c>
      <c r="AP76" s="17">
        <f>'Appendix 1b'!AO71+'Appendix 1c'!AN71</f>
        <v>0</v>
      </c>
      <c r="AR76" s="17">
        <f>'Appendix 1b'!AQ71+'Appendix 1c'!AP71</f>
        <v>0</v>
      </c>
      <c r="AS76" s="17">
        <f>'Appendix 1b'!AR71+'Appendix 1c'!AQ71</f>
        <v>0</v>
      </c>
    </row>
    <row r="77" spans="1:129" hidden="1" x14ac:dyDescent="0.25">
      <c r="D77" s="112"/>
      <c r="K77" s="17"/>
      <c r="O77" s="169"/>
      <c r="AL77" s="114"/>
      <c r="AN77" s="8"/>
      <c r="AU77" s="17"/>
      <c r="AV77" s="17"/>
      <c r="AX77" s="17"/>
    </row>
    <row r="78" spans="1:129" hidden="1" x14ac:dyDescent="0.25">
      <c r="A78" s="7" t="s">
        <v>99</v>
      </c>
      <c r="D78" s="7">
        <v>10314</v>
      </c>
      <c r="E78" s="7" t="s">
        <v>101</v>
      </c>
      <c r="F78" s="7" t="s">
        <v>104</v>
      </c>
      <c r="I78" s="7">
        <v>1</v>
      </c>
      <c r="J78" s="8" t="s">
        <v>160</v>
      </c>
      <c r="K78" s="17"/>
      <c r="L78" s="17">
        <f t="shared" ref="L78" si="99">AI78+AJ78+AK78</f>
        <v>0</v>
      </c>
      <c r="M78" s="17">
        <f t="shared" ref="M78" si="100">AF78+AG78+AH78</f>
        <v>0</v>
      </c>
      <c r="N78" s="17">
        <v>0</v>
      </c>
      <c r="P78" s="17">
        <f t="shared" ref="P78" si="101">N78-O78</f>
        <v>0</v>
      </c>
      <c r="Q78" s="17">
        <v>0</v>
      </c>
      <c r="R78" s="17">
        <f t="shared" ref="R78" si="102">M78-P78</f>
        <v>0</v>
      </c>
      <c r="T78" s="17">
        <v>7505.93</v>
      </c>
      <c r="U78" s="17">
        <v>0</v>
      </c>
      <c r="V78" s="17">
        <f t="shared" ref="V78" si="103">L78-U78</f>
        <v>0</v>
      </c>
      <c r="X78" s="17">
        <f t="shared" ref="X78" si="104">R78-W78</f>
        <v>0</v>
      </c>
      <c r="Z78" s="17">
        <f>'Appendix 1b'!N75</f>
        <v>0</v>
      </c>
      <c r="AA78" s="17">
        <f>'Appendix 1b'!Q75</f>
        <v>0</v>
      </c>
      <c r="AC78" s="17">
        <f>'Appendix 1c'!N75</f>
        <v>0</v>
      </c>
      <c r="AD78" s="17">
        <f>'Appendix 1c'!P75</f>
        <v>0</v>
      </c>
      <c r="AF78" s="17"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14" t="e">
        <f t="shared" ref="AL78" si="105">SUM(AF78:AH78)/AI78</f>
        <v>#DIV/0!</v>
      </c>
      <c r="AO78" s="17">
        <f>'Appendix 1c'!N75</f>
        <v>0</v>
      </c>
      <c r="AP78" s="17">
        <f>'Appendix 1c'!P75</f>
        <v>0</v>
      </c>
      <c r="AR78" s="17">
        <f>'Appendix 1b'!N75</f>
        <v>0</v>
      </c>
      <c r="AS78" s="17">
        <f>'Appendix 1b'!Q75</f>
        <v>0</v>
      </c>
      <c r="AU78" s="17">
        <f t="shared" ref="AU78" si="106">P78-(AO78+AR78)</f>
        <v>0</v>
      </c>
      <c r="AV78" s="17">
        <f t="shared" ref="AV78" si="107">R78-(AP78+AS78)</f>
        <v>0</v>
      </c>
    </row>
    <row r="79" spans="1:129" hidden="1" x14ac:dyDescent="0.25">
      <c r="K79" s="17"/>
      <c r="AL79" s="114"/>
      <c r="AU79" s="17"/>
      <c r="AV79" s="17"/>
    </row>
    <row r="80" spans="1:129" hidden="1" x14ac:dyDescent="0.25">
      <c r="D80" s="128"/>
      <c r="K80" s="17"/>
      <c r="O80" s="33"/>
      <c r="AL80" s="114"/>
      <c r="AN80" s="8"/>
      <c r="AU80" s="17"/>
      <c r="AV80" s="17"/>
    </row>
    <row r="81" spans="4:48" hidden="1" x14ac:dyDescent="0.25">
      <c r="D81" s="112"/>
      <c r="J81" s="112"/>
      <c r="K81" s="17"/>
      <c r="O81" s="33"/>
      <c r="AL81" s="114"/>
      <c r="AN81" s="8"/>
      <c r="AU81" s="17"/>
      <c r="AV81" s="17"/>
    </row>
    <row r="82" spans="4:48" x14ac:dyDescent="0.25">
      <c r="D82" s="112"/>
      <c r="J82" s="112"/>
      <c r="K82" s="17"/>
      <c r="O82" s="33"/>
      <c r="AL82" s="114"/>
      <c r="AN82" s="8"/>
      <c r="AU82" s="17"/>
      <c r="AV82" s="17"/>
    </row>
    <row r="83" spans="4:48" x14ac:dyDescent="0.25">
      <c r="D83" s="112"/>
      <c r="J83" s="112"/>
      <c r="K83" s="17"/>
      <c r="O83" s="33"/>
      <c r="AL83" s="114"/>
      <c r="AN83" s="8"/>
      <c r="AU83" s="17"/>
      <c r="AV83" s="17"/>
    </row>
    <row r="84" spans="4:48" x14ac:dyDescent="0.25">
      <c r="D84" s="112"/>
      <c r="J84" s="112"/>
      <c r="K84" s="17"/>
      <c r="O84" s="33"/>
      <c r="AL84" s="114"/>
      <c r="AN84" s="8"/>
      <c r="AU84" s="17"/>
      <c r="AV84" s="17"/>
    </row>
    <row r="85" spans="4:48" x14ac:dyDescent="0.25">
      <c r="D85" s="112"/>
      <c r="J85" s="112"/>
      <c r="K85" s="17"/>
      <c r="O85" s="33"/>
      <c r="AL85" s="114"/>
      <c r="AN85" s="8"/>
      <c r="AU85" s="17"/>
      <c r="AV85" s="17"/>
    </row>
    <row r="86" spans="4:48" x14ac:dyDescent="0.25">
      <c r="D86" s="112"/>
      <c r="J86" s="112"/>
      <c r="K86" s="17"/>
      <c r="O86" s="33"/>
      <c r="AL86" s="114"/>
      <c r="AN86" s="8"/>
      <c r="AU86" s="17"/>
      <c r="AV86" s="17"/>
    </row>
    <row r="87" spans="4:48" x14ac:dyDescent="0.25">
      <c r="D87" s="112"/>
      <c r="J87" s="112"/>
      <c r="K87" s="17"/>
      <c r="O87" s="33"/>
      <c r="AL87" s="114"/>
      <c r="AN87" s="8"/>
      <c r="AU87" s="17"/>
      <c r="AV87" s="17"/>
    </row>
    <row r="88" spans="4:48" x14ac:dyDescent="0.25">
      <c r="D88" s="112"/>
      <c r="J88" s="112"/>
      <c r="K88" s="17"/>
      <c r="O88" s="33"/>
      <c r="AL88" s="114"/>
      <c r="AN88" s="8"/>
      <c r="AU88" s="17"/>
      <c r="AV88" s="17"/>
    </row>
    <row r="89" spans="4:48" x14ac:dyDescent="0.25">
      <c r="D89" s="112"/>
      <c r="J89" s="112"/>
      <c r="K89" s="17"/>
      <c r="O89" s="33"/>
      <c r="AL89" s="114"/>
      <c r="AN89" s="8"/>
      <c r="AU89" s="17"/>
      <c r="AV89" s="17"/>
    </row>
    <row r="90" spans="4:48" x14ac:dyDescent="0.25">
      <c r="D90" s="112"/>
      <c r="J90" s="112"/>
      <c r="K90" s="17"/>
      <c r="O90" s="33"/>
      <c r="AL90" s="114"/>
      <c r="AN90" s="8"/>
      <c r="AU90" s="17"/>
      <c r="AV90" s="17"/>
    </row>
    <row r="91" spans="4:48" x14ac:dyDescent="0.25">
      <c r="D91" s="112"/>
      <c r="J91" s="112"/>
      <c r="K91" s="17"/>
      <c r="O91" s="33"/>
      <c r="AL91" s="114"/>
      <c r="AN91" s="8"/>
      <c r="AU91" s="17"/>
      <c r="AV91" s="17"/>
    </row>
    <row r="92" spans="4:48" x14ac:dyDescent="0.25">
      <c r="D92" s="112"/>
      <c r="J92" s="112"/>
      <c r="K92" s="17"/>
      <c r="O92" s="33"/>
      <c r="AL92" s="114"/>
      <c r="AN92" s="8"/>
      <c r="AU92" s="17"/>
      <c r="AV92" s="17"/>
    </row>
    <row r="93" spans="4:48" x14ac:dyDescent="0.25">
      <c r="D93" s="112"/>
      <c r="J93" s="112"/>
      <c r="K93" s="17"/>
      <c r="O93" s="33"/>
      <c r="AL93" s="114"/>
      <c r="AN93" s="8"/>
      <c r="AU93" s="17"/>
      <c r="AV93" s="17"/>
    </row>
    <row r="94" spans="4:48" x14ac:dyDescent="0.25">
      <c r="D94" s="112"/>
      <c r="J94" s="112"/>
      <c r="K94" s="17"/>
      <c r="O94" s="33"/>
      <c r="AL94" s="114"/>
      <c r="AN94" s="8"/>
      <c r="AU94" s="17"/>
      <c r="AV94" s="17"/>
    </row>
    <row r="95" spans="4:48" x14ac:dyDescent="0.25">
      <c r="D95" s="112"/>
      <c r="J95" s="112"/>
      <c r="K95" s="17"/>
      <c r="O95" s="33"/>
      <c r="AL95" s="114"/>
      <c r="AN95" s="8"/>
      <c r="AU95" s="17"/>
      <c r="AV95" s="17"/>
    </row>
    <row r="96" spans="4:48" x14ac:dyDescent="0.25">
      <c r="J96" s="7"/>
      <c r="K96" s="17"/>
      <c r="O96" s="33"/>
      <c r="AL96" s="114"/>
      <c r="AN96" s="8"/>
      <c r="AU96" s="17"/>
      <c r="AV96" s="17"/>
    </row>
    <row r="97" spans="10:48" x14ac:dyDescent="0.25">
      <c r="J97" s="7"/>
      <c r="K97" s="17"/>
      <c r="O97" s="33"/>
      <c r="AL97" s="114"/>
      <c r="AN97" s="8"/>
      <c r="AU97" s="17"/>
      <c r="AV97" s="17"/>
    </row>
    <row r="98" spans="10:48" x14ac:dyDescent="0.25">
      <c r="J98" s="7"/>
      <c r="K98" s="17"/>
      <c r="O98" s="33"/>
      <c r="AL98" s="114"/>
      <c r="AN98" s="8"/>
      <c r="AU98" s="17"/>
      <c r="AV98" s="17"/>
    </row>
    <row r="99" spans="10:48" x14ac:dyDescent="0.25">
      <c r="J99" s="7"/>
      <c r="K99" s="17"/>
      <c r="O99" s="33"/>
      <c r="AL99" s="114"/>
      <c r="AN99" s="8"/>
      <c r="AU99" s="17"/>
      <c r="AV99" s="17"/>
    </row>
    <row r="100" spans="10:48" x14ac:dyDescent="0.25">
      <c r="J100" s="7"/>
      <c r="K100" s="17"/>
      <c r="O100" s="33"/>
      <c r="AL100" s="114"/>
      <c r="AN100" s="8"/>
      <c r="AU100" s="17"/>
      <c r="AV100" s="17"/>
    </row>
    <row r="101" spans="10:48" x14ac:dyDescent="0.25">
      <c r="J101" s="7"/>
      <c r="K101" s="17"/>
      <c r="O101" s="33"/>
      <c r="AL101" s="114"/>
      <c r="AN101" s="8"/>
      <c r="AU101" s="17"/>
      <c r="AV101" s="17"/>
    </row>
    <row r="102" spans="10:48" x14ac:dyDescent="0.25">
      <c r="J102" s="7"/>
      <c r="K102" s="17"/>
      <c r="O102" s="33"/>
      <c r="AL102" s="114"/>
      <c r="AN102" s="8"/>
      <c r="AU102" s="17"/>
      <c r="AV102" s="17"/>
    </row>
    <row r="103" spans="10:48" x14ac:dyDescent="0.25">
      <c r="J103" s="7"/>
      <c r="K103" s="17"/>
      <c r="O103" s="33"/>
      <c r="AL103" s="114"/>
      <c r="AN103" s="8"/>
      <c r="AU103" s="17"/>
      <c r="AV103" s="17"/>
    </row>
    <row r="104" spans="10:48" x14ac:dyDescent="0.25">
      <c r="J104" s="7"/>
      <c r="K104" s="17"/>
      <c r="O104" s="33"/>
      <c r="AL104" s="114"/>
      <c r="AN104" s="8"/>
      <c r="AU104" s="17"/>
      <c r="AV104" s="17"/>
    </row>
    <row r="105" spans="10:48" x14ac:dyDescent="0.25">
      <c r="J105" s="7"/>
      <c r="K105" s="17"/>
      <c r="O105" s="33"/>
      <c r="AL105" s="114"/>
      <c r="AN105" s="8"/>
      <c r="AU105" s="17"/>
      <c r="AV105" s="17"/>
    </row>
    <row r="106" spans="10:48" x14ac:dyDescent="0.25">
      <c r="J106" s="7"/>
      <c r="K106" s="17"/>
      <c r="O106" s="33"/>
      <c r="AL106" s="114"/>
      <c r="AN106" s="8"/>
      <c r="AU106" s="17"/>
      <c r="AV106" s="17"/>
    </row>
    <row r="107" spans="10:48" x14ac:dyDescent="0.25">
      <c r="J107" s="7"/>
      <c r="K107" s="17"/>
      <c r="O107" s="33"/>
      <c r="AL107" s="114"/>
      <c r="AN107" s="8"/>
      <c r="AU107" s="17"/>
      <c r="AV107" s="17"/>
    </row>
    <row r="108" spans="10:48" x14ac:dyDescent="0.25">
      <c r="J108" s="7"/>
      <c r="K108" s="17"/>
      <c r="O108" s="33"/>
      <c r="AL108" s="114"/>
      <c r="AN108" s="8"/>
      <c r="AU108" s="17"/>
      <c r="AV108" s="17"/>
    </row>
    <row r="109" spans="10:48" x14ac:dyDescent="0.25">
      <c r="J109" s="7"/>
      <c r="K109" s="17"/>
      <c r="O109" s="33"/>
      <c r="AL109" s="114"/>
      <c r="AN109" s="8"/>
      <c r="AU109" s="17"/>
      <c r="AV109" s="17"/>
    </row>
    <row r="110" spans="10:48" x14ac:dyDescent="0.25">
      <c r="J110" s="7"/>
      <c r="K110" s="17"/>
      <c r="O110" s="33"/>
      <c r="AL110" s="114"/>
      <c r="AN110" s="8"/>
      <c r="AU110" s="17"/>
      <c r="AV110" s="17"/>
    </row>
    <row r="111" spans="10:48" x14ac:dyDescent="0.25">
      <c r="J111" s="7"/>
      <c r="K111" s="17"/>
      <c r="O111" s="33"/>
      <c r="AL111" s="114"/>
      <c r="AN111" s="8"/>
      <c r="AU111" s="17"/>
      <c r="AV111" s="17"/>
    </row>
    <row r="112" spans="10:48" x14ac:dyDescent="0.25">
      <c r="J112" s="7"/>
      <c r="K112" s="17"/>
      <c r="O112" s="33"/>
      <c r="AL112" s="114"/>
      <c r="AN112" s="8"/>
      <c r="AU112" s="17"/>
      <c r="AV112" s="17"/>
    </row>
    <row r="113" spans="10:48" x14ac:dyDescent="0.25">
      <c r="J113" s="7"/>
      <c r="K113" s="17"/>
      <c r="O113" s="33"/>
      <c r="AL113" s="114"/>
      <c r="AN113" s="8"/>
      <c r="AU113" s="17"/>
      <c r="AV113" s="17"/>
    </row>
    <row r="114" spans="10:48" x14ac:dyDescent="0.25">
      <c r="J114" s="7"/>
      <c r="K114" s="17"/>
      <c r="O114" s="33"/>
      <c r="AL114" s="114"/>
      <c r="AN114" s="8"/>
      <c r="AU114" s="17"/>
      <c r="AV114" s="17"/>
    </row>
    <row r="115" spans="10:48" x14ac:dyDescent="0.25">
      <c r="J115" s="7"/>
      <c r="K115" s="17"/>
      <c r="O115" s="33"/>
      <c r="AL115" s="114"/>
      <c r="AN115" s="8"/>
      <c r="AU115" s="17"/>
      <c r="AV115" s="17"/>
    </row>
    <row r="116" spans="10:48" x14ac:dyDescent="0.25">
      <c r="J116" s="7"/>
      <c r="K116" s="17"/>
      <c r="O116" s="33"/>
      <c r="AL116" s="114"/>
      <c r="AN116" s="8"/>
      <c r="AU116" s="17"/>
      <c r="AV116" s="17"/>
    </row>
    <row r="117" spans="10:48" x14ac:dyDescent="0.25">
      <c r="J117" s="7"/>
      <c r="K117" s="17"/>
      <c r="O117" s="33"/>
      <c r="AL117" s="114"/>
      <c r="AN117" s="8"/>
      <c r="AU117" s="17"/>
      <c r="AV117" s="17"/>
    </row>
    <row r="118" spans="10:48" x14ac:dyDescent="0.25">
      <c r="J118" s="7"/>
      <c r="K118" s="17"/>
      <c r="O118" s="33"/>
      <c r="AL118" s="114"/>
      <c r="AN118" s="8"/>
      <c r="AU118" s="17"/>
      <c r="AV118" s="17"/>
    </row>
    <row r="119" spans="10:48" x14ac:dyDescent="0.25">
      <c r="J119" s="7"/>
      <c r="K119" s="17"/>
      <c r="O119" s="33"/>
      <c r="AL119" s="114"/>
      <c r="AN119" s="8"/>
      <c r="AU119" s="17"/>
      <c r="AV119" s="17"/>
    </row>
    <row r="120" spans="10:48" x14ac:dyDescent="0.25">
      <c r="J120" s="7"/>
      <c r="K120" s="17"/>
      <c r="O120" s="33"/>
      <c r="AL120" s="114"/>
      <c r="AN120" s="8"/>
      <c r="AU120" s="17"/>
      <c r="AV120" s="17"/>
    </row>
    <row r="121" spans="10:48" x14ac:dyDescent="0.25">
      <c r="J121" s="7"/>
      <c r="K121" s="17"/>
      <c r="O121" s="33"/>
      <c r="AL121" s="114"/>
      <c r="AN121" s="8"/>
      <c r="AU121" s="17"/>
      <c r="AV121" s="17"/>
    </row>
    <row r="122" spans="10:48" x14ac:dyDescent="0.25">
      <c r="J122" s="7"/>
      <c r="K122" s="17"/>
      <c r="O122" s="33"/>
      <c r="AL122" s="114"/>
      <c r="AN122" s="8"/>
      <c r="AU122" s="17"/>
      <c r="AV122" s="17"/>
    </row>
    <row r="123" spans="10:48" x14ac:dyDescent="0.25">
      <c r="J123" s="7"/>
      <c r="K123" s="17"/>
      <c r="O123" s="33"/>
      <c r="AL123" s="114"/>
      <c r="AN123" s="8"/>
      <c r="AU123" s="17"/>
      <c r="AV123" s="17"/>
    </row>
    <row r="124" spans="10:48" x14ac:dyDescent="0.25">
      <c r="J124" s="7"/>
      <c r="K124" s="17"/>
      <c r="O124" s="33"/>
      <c r="AL124" s="114"/>
      <c r="AN124" s="8"/>
      <c r="AU124" s="17"/>
      <c r="AV124" s="17"/>
    </row>
    <row r="125" spans="10:48" x14ac:dyDescent="0.25">
      <c r="J125" s="7"/>
      <c r="K125" s="17"/>
      <c r="O125" s="33"/>
      <c r="AL125" s="114"/>
      <c r="AN125" s="8"/>
      <c r="AU125" s="17"/>
      <c r="AV125" s="17"/>
    </row>
    <row r="126" spans="10:48" x14ac:dyDescent="0.25">
      <c r="K126" s="17"/>
      <c r="O126" s="33"/>
      <c r="AL126" s="114"/>
      <c r="AN126" s="8"/>
      <c r="AU126" s="17"/>
      <c r="AV126" s="17"/>
    </row>
    <row r="127" spans="10:48" x14ac:dyDescent="0.25">
      <c r="K127" s="17"/>
      <c r="O127" s="33"/>
      <c r="AL127" s="114"/>
      <c r="AN127" s="8"/>
      <c r="AU127" s="17"/>
      <c r="AV127" s="17"/>
    </row>
    <row r="128" spans="10:48" x14ac:dyDescent="0.25">
      <c r="K128" s="17"/>
      <c r="O128" s="33"/>
      <c r="AL128" s="114"/>
      <c r="AN128" s="8"/>
      <c r="AU128" s="17"/>
      <c r="AV128" s="17"/>
    </row>
    <row r="129" spans="11:48" x14ac:dyDescent="0.25">
      <c r="K129" s="17"/>
      <c r="O129" s="33"/>
      <c r="AL129" s="114"/>
      <c r="AN129" s="8"/>
      <c r="AU129" s="17"/>
      <c r="AV129" s="17"/>
    </row>
    <row r="130" spans="11:48" x14ac:dyDescent="0.25">
      <c r="K130" s="17"/>
      <c r="O130" s="33"/>
      <c r="AL130" s="114"/>
      <c r="AN130" s="8"/>
      <c r="AU130" s="17"/>
      <c r="AV130" s="17"/>
    </row>
    <row r="131" spans="11:48" x14ac:dyDescent="0.25">
      <c r="O131" s="169"/>
    </row>
    <row r="132" spans="11:48" x14ac:dyDescent="0.25">
      <c r="O132" s="169"/>
    </row>
    <row r="133" spans="11:48" x14ac:dyDescent="0.25">
      <c r="O133" s="169"/>
    </row>
    <row r="134" spans="11:48" x14ac:dyDescent="0.25">
      <c r="O134" s="169"/>
    </row>
    <row r="135" spans="11:48" x14ac:dyDescent="0.25">
      <c r="O135" s="169"/>
    </row>
    <row r="136" spans="11:48" x14ac:dyDescent="0.25">
      <c r="O136" s="169"/>
    </row>
    <row r="137" spans="11:48" x14ac:dyDescent="0.25">
      <c r="O137" s="169"/>
    </row>
    <row r="138" spans="11:48" x14ac:dyDescent="0.25">
      <c r="O138" s="169"/>
    </row>
    <row r="139" spans="11:48" x14ac:dyDescent="0.25">
      <c r="O139" s="169"/>
    </row>
    <row r="140" spans="11:48" x14ac:dyDescent="0.25">
      <c r="O140" s="169"/>
    </row>
    <row r="141" spans="11:48" x14ac:dyDescent="0.25">
      <c r="O141" s="169"/>
    </row>
    <row r="142" spans="11:48" x14ac:dyDescent="0.25">
      <c r="O142" s="169"/>
    </row>
    <row r="143" spans="11:48" x14ac:dyDescent="0.25">
      <c r="O143" s="169"/>
    </row>
    <row r="144" spans="11:48" x14ac:dyDescent="0.25">
      <c r="O144" s="169"/>
    </row>
    <row r="145" spans="15:15" x14ac:dyDescent="0.25">
      <c r="O145" s="169"/>
    </row>
    <row r="183" spans="16:17" ht="14.4" x14ac:dyDescent="0.3">
      <c r="P183" s="333"/>
      <c r="Q183" s="334"/>
    </row>
  </sheetData>
  <dataConsolidate/>
  <pageMargins left="0.23622047244094491" right="0.23622047244094491" top="0.74803149606299213" bottom="0.74803149606299213" header="0.31496062992125984" footer="0.31496062992125984"/>
  <pageSetup paperSize="9" scale="52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 fitToPage="1"/>
  </sheetPr>
  <dimension ref="A1:AH131"/>
  <sheetViews>
    <sheetView showGridLines="0" topLeftCell="I9" zoomScale="85" zoomScaleNormal="85" workbookViewId="0">
      <selection activeCell="J19" sqref="J19"/>
    </sheetView>
  </sheetViews>
  <sheetFormatPr defaultRowHeight="13.2" outlineLevelCol="1" x14ac:dyDescent="0.25"/>
  <cols>
    <col min="1" max="1" width="38.77734375" style="7" hidden="1" customWidth="1"/>
    <col min="2" max="2" width="24.44140625" style="7" hidden="1" customWidth="1"/>
    <col min="3" max="3" width="16.77734375" style="7" hidden="1" customWidth="1"/>
    <col min="4" max="4" width="15.21875" style="7" hidden="1" customWidth="1"/>
    <col min="5" max="5" width="12.44140625" style="7" hidden="1" customWidth="1"/>
    <col min="6" max="6" width="9.21875" style="7" hidden="1" customWidth="1"/>
    <col min="7" max="7" width="9.77734375" style="7" hidden="1" customWidth="1"/>
    <col min="8" max="8" width="15.44140625" style="7" hidden="1" customWidth="1"/>
    <col min="9" max="9" width="4" style="7" customWidth="1"/>
    <col min="10" max="10" width="77.21875" style="8" bestFit="1" customWidth="1"/>
    <col min="11" max="11" width="3.21875" style="7" customWidth="1"/>
    <col min="12" max="12" width="15.44140625" style="17" customWidth="1"/>
    <col min="13" max="13" width="15.5546875" style="17" customWidth="1"/>
    <col min="14" max="15" width="17.77734375" style="17" customWidth="1"/>
    <col min="16" max="16" width="22.21875" style="17" hidden="1" customWidth="1"/>
    <col min="17" max="17" width="21" style="17" customWidth="1"/>
    <col min="18" max="18" width="2.21875" style="17" customWidth="1"/>
    <col min="19" max="19" width="14.77734375" style="17" hidden="1" customWidth="1"/>
    <col min="20" max="20" width="16.5546875" style="17" hidden="1" customWidth="1"/>
    <col min="21" max="21" width="14.5546875" style="17" hidden="1" customWidth="1"/>
    <col min="22" max="22" width="41.21875" style="17" hidden="1" customWidth="1"/>
    <col min="23" max="23" width="8.77734375" style="17" hidden="1" customWidth="1"/>
    <col min="24" max="29" width="17" style="17" hidden="1" customWidth="1" outlineLevel="1"/>
    <col min="30" max="30" width="9.21875" style="7" hidden="1" customWidth="1" outlineLevel="1"/>
    <col min="31" max="31" width="9.21875" style="7" hidden="1" customWidth="1" collapsed="1"/>
    <col min="32" max="32" width="10.77734375" style="7" hidden="1" customWidth="1"/>
    <col min="33" max="33" width="0" style="7" hidden="1" customWidth="1"/>
    <col min="34" max="34" width="10.5546875" style="7" hidden="1" customWidth="1"/>
    <col min="35" max="39" width="0" style="7" hidden="1" customWidth="1"/>
    <col min="40" max="259" width="9.21875" style="7"/>
    <col min="260" max="260" width="16" style="7" customWidth="1"/>
    <col min="261" max="261" width="12.77734375" style="7" customWidth="1"/>
    <col min="262" max="262" width="12" style="7" customWidth="1"/>
    <col min="263" max="263" width="16" style="7" customWidth="1"/>
    <col min="264" max="264" width="55" style="7" bestFit="1" customWidth="1"/>
    <col min="265" max="265" width="3.21875" style="7" customWidth="1"/>
    <col min="266" max="266" width="16" style="7" customWidth="1"/>
    <col min="267" max="267" width="16.21875" style="7" customWidth="1"/>
    <col min="268" max="268" width="14.77734375" style="7" bestFit="1" customWidth="1"/>
    <col min="269" max="269" width="3.44140625" style="7" customWidth="1"/>
    <col min="270" max="270" width="15.77734375" style="7" customWidth="1"/>
    <col min="271" max="271" width="21" style="7" customWidth="1"/>
    <col min="272" max="272" width="3.77734375" style="7" customWidth="1"/>
    <col min="273" max="273" width="16.77734375" style="7" customWidth="1"/>
    <col min="274" max="274" width="21.44140625" style="7" customWidth="1"/>
    <col min="275" max="275" width="13.5546875" style="7" customWidth="1"/>
    <col min="276" max="276" width="2.21875" style="7" customWidth="1"/>
    <col min="277" max="277" width="16.5546875" style="7" customWidth="1"/>
    <col min="278" max="278" width="14.5546875" style="7" customWidth="1"/>
    <col min="279" max="279" width="41.21875" style="7" customWidth="1"/>
    <col min="280" max="280" width="9.21875" style="7"/>
    <col min="281" max="286" width="17" style="7" customWidth="1"/>
    <col min="287" max="287" width="9.21875" style="7" customWidth="1"/>
    <col min="288" max="515" width="9.21875" style="7"/>
    <col min="516" max="516" width="16" style="7" customWidth="1"/>
    <col min="517" max="517" width="12.77734375" style="7" customWidth="1"/>
    <col min="518" max="518" width="12" style="7" customWidth="1"/>
    <col min="519" max="519" width="16" style="7" customWidth="1"/>
    <col min="520" max="520" width="55" style="7" bestFit="1" customWidth="1"/>
    <col min="521" max="521" width="3.21875" style="7" customWidth="1"/>
    <col min="522" max="522" width="16" style="7" customWidth="1"/>
    <col min="523" max="523" width="16.21875" style="7" customWidth="1"/>
    <col min="524" max="524" width="14.77734375" style="7" bestFit="1" customWidth="1"/>
    <col min="525" max="525" width="3.44140625" style="7" customWidth="1"/>
    <col min="526" max="526" width="15.77734375" style="7" customWidth="1"/>
    <col min="527" max="527" width="21" style="7" customWidth="1"/>
    <col min="528" max="528" width="3.77734375" style="7" customWidth="1"/>
    <col min="529" max="529" width="16.77734375" style="7" customWidth="1"/>
    <col min="530" max="530" width="21.44140625" style="7" customWidth="1"/>
    <col min="531" max="531" width="13.5546875" style="7" customWidth="1"/>
    <col min="532" max="532" width="2.21875" style="7" customWidth="1"/>
    <col min="533" max="533" width="16.5546875" style="7" customWidth="1"/>
    <col min="534" max="534" width="14.5546875" style="7" customWidth="1"/>
    <col min="535" max="535" width="41.21875" style="7" customWidth="1"/>
    <col min="536" max="536" width="9.21875" style="7"/>
    <col min="537" max="542" width="17" style="7" customWidth="1"/>
    <col min="543" max="543" width="9.21875" style="7" customWidth="1"/>
    <col min="544" max="771" width="9.21875" style="7"/>
    <col min="772" max="772" width="16" style="7" customWidth="1"/>
    <col min="773" max="773" width="12.77734375" style="7" customWidth="1"/>
    <col min="774" max="774" width="12" style="7" customWidth="1"/>
    <col min="775" max="775" width="16" style="7" customWidth="1"/>
    <col min="776" max="776" width="55" style="7" bestFit="1" customWidth="1"/>
    <col min="777" max="777" width="3.21875" style="7" customWidth="1"/>
    <col min="778" max="778" width="16" style="7" customWidth="1"/>
    <col min="779" max="779" width="16.21875" style="7" customWidth="1"/>
    <col min="780" max="780" width="14.77734375" style="7" bestFit="1" customWidth="1"/>
    <col min="781" max="781" width="3.44140625" style="7" customWidth="1"/>
    <col min="782" max="782" width="15.77734375" style="7" customWidth="1"/>
    <col min="783" max="783" width="21" style="7" customWidth="1"/>
    <col min="784" max="784" width="3.77734375" style="7" customWidth="1"/>
    <col min="785" max="785" width="16.77734375" style="7" customWidth="1"/>
    <col min="786" max="786" width="21.44140625" style="7" customWidth="1"/>
    <col min="787" max="787" width="13.5546875" style="7" customWidth="1"/>
    <col min="788" max="788" width="2.21875" style="7" customWidth="1"/>
    <col min="789" max="789" width="16.5546875" style="7" customWidth="1"/>
    <col min="790" max="790" width="14.5546875" style="7" customWidth="1"/>
    <col min="791" max="791" width="41.21875" style="7" customWidth="1"/>
    <col min="792" max="792" width="9.21875" style="7"/>
    <col min="793" max="798" width="17" style="7" customWidth="1"/>
    <col min="799" max="799" width="9.21875" style="7" customWidth="1"/>
    <col min="800" max="1027" width="9.21875" style="7"/>
    <col min="1028" max="1028" width="16" style="7" customWidth="1"/>
    <col min="1029" max="1029" width="12.77734375" style="7" customWidth="1"/>
    <col min="1030" max="1030" width="12" style="7" customWidth="1"/>
    <col min="1031" max="1031" width="16" style="7" customWidth="1"/>
    <col min="1032" max="1032" width="55" style="7" bestFit="1" customWidth="1"/>
    <col min="1033" max="1033" width="3.21875" style="7" customWidth="1"/>
    <col min="1034" max="1034" width="16" style="7" customWidth="1"/>
    <col min="1035" max="1035" width="16.21875" style="7" customWidth="1"/>
    <col min="1036" max="1036" width="14.77734375" style="7" bestFit="1" customWidth="1"/>
    <col min="1037" max="1037" width="3.44140625" style="7" customWidth="1"/>
    <col min="1038" max="1038" width="15.77734375" style="7" customWidth="1"/>
    <col min="1039" max="1039" width="21" style="7" customWidth="1"/>
    <col min="1040" max="1040" width="3.77734375" style="7" customWidth="1"/>
    <col min="1041" max="1041" width="16.77734375" style="7" customWidth="1"/>
    <col min="1042" max="1042" width="21.44140625" style="7" customWidth="1"/>
    <col min="1043" max="1043" width="13.5546875" style="7" customWidth="1"/>
    <col min="1044" max="1044" width="2.21875" style="7" customWidth="1"/>
    <col min="1045" max="1045" width="16.5546875" style="7" customWidth="1"/>
    <col min="1046" max="1046" width="14.5546875" style="7" customWidth="1"/>
    <col min="1047" max="1047" width="41.21875" style="7" customWidth="1"/>
    <col min="1048" max="1048" width="9.21875" style="7"/>
    <col min="1049" max="1054" width="17" style="7" customWidth="1"/>
    <col min="1055" max="1055" width="9.21875" style="7" customWidth="1"/>
    <col min="1056" max="1283" width="9.21875" style="7"/>
    <col min="1284" max="1284" width="16" style="7" customWidth="1"/>
    <col min="1285" max="1285" width="12.77734375" style="7" customWidth="1"/>
    <col min="1286" max="1286" width="12" style="7" customWidth="1"/>
    <col min="1287" max="1287" width="16" style="7" customWidth="1"/>
    <col min="1288" max="1288" width="55" style="7" bestFit="1" customWidth="1"/>
    <col min="1289" max="1289" width="3.21875" style="7" customWidth="1"/>
    <col min="1290" max="1290" width="16" style="7" customWidth="1"/>
    <col min="1291" max="1291" width="16.21875" style="7" customWidth="1"/>
    <col min="1292" max="1292" width="14.77734375" style="7" bestFit="1" customWidth="1"/>
    <col min="1293" max="1293" width="3.44140625" style="7" customWidth="1"/>
    <col min="1294" max="1294" width="15.77734375" style="7" customWidth="1"/>
    <col min="1295" max="1295" width="21" style="7" customWidth="1"/>
    <col min="1296" max="1296" width="3.77734375" style="7" customWidth="1"/>
    <col min="1297" max="1297" width="16.77734375" style="7" customWidth="1"/>
    <col min="1298" max="1298" width="21.44140625" style="7" customWidth="1"/>
    <col min="1299" max="1299" width="13.5546875" style="7" customWidth="1"/>
    <col min="1300" max="1300" width="2.21875" style="7" customWidth="1"/>
    <col min="1301" max="1301" width="16.5546875" style="7" customWidth="1"/>
    <col min="1302" max="1302" width="14.5546875" style="7" customWidth="1"/>
    <col min="1303" max="1303" width="41.21875" style="7" customWidth="1"/>
    <col min="1304" max="1304" width="9.21875" style="7"/>
    <col min="1305" max="1310" width="17" style="7" customWidth="1"/>
    <col min="1311" max="1311" width="9.21875" style="7" customWidth="1"/>
    <col min="1312" max="1539" width="9.21875" style="7"/>
    <col min="1540" max="1540" width="16" style="7" customWidth="1"/>
    <col min="1541" max="1541" width="12.77734375" style="7" customWidth="1"/>
    <col min="1542" max="1542" width="12" style="7" customWidth="1"/>
    <col min="1543" max="1543" width="16" style="7" customWidth="1"/>
    <col min="1544" max="1544" width="55" style="7" bestFit="1" customWidth="1"/>
    <col min="1545" max="1545" width="3.21875" style="7" customWidth="1"/>
    <col min="1546" max="1546" width="16" style="7" customWidth="1"/>
    <col min="1547" max="1547" width="16.21875" style="7" customWidth="1"/>
    <col min="1548" max="1548" width="14.77734375" style="7" bestFit="1" customWidth="1"/>
    <col min="1549" max="1549" width="3.44140625" style="7" customWidth="1"/>
    <col min="1550" max="1550" width="15.77734375" style="7" customWidth="1"/>
    <col min="1551" max="1551" width="21" style="7" customWidth="1"/>
    <col min="1552" max="1552" width="3.77734375" style="7" customWidth="1"/>
    <col min="1553" max="1553" width="16.77734375" style="7" customWidth="1"/>
    <col min="1554" max="1554" width="21.44140625" style="7" customWidth="1"/>
    <col min="1555" max="1555" width="13.5546875" style="7" customWidth="1"/>
    <col min="1556" max="1556" width="2.21875" style="7" customWidth="1"/>
    <col min="1557" max="1557" width="16.5546875" style="7" customWidth="1"/>
    <col min="1558" max="1558" width="14.5546875" style="7" customWidth="1"/>
    <col min="1559" max="1559" width="41.21875" style="7" customWidth="1"/>
    <col min="1560" max="1560" width="9.21875" style="7"/>
    <col min="1561" max="1566" width="17" style="7" customWidth="1"/>
    <col min="1567" max="1567" width="9.21875" style="7" customWidth="1"/>
    <col min="1568" max="1795" width="9.21875" style="7"/>
    <col min="1796" max="1796" width="16" style="7" customWidth="1"/>
    <col min="1797" max="1797" width="12.77734375" style="7" customWidth="1"/>
    <col min="1798" max="1798" width="12" style="7" customWidth="1"/>
    <col min="1799" max="1799" width="16" style="7" customWidth="1"/>
    <col min="1800" max="1800" width="55" style="7" bestFit="1" customWidth="1"/>
    <col min="1801" max="1801" width="3.21875" style="7" customWidth="1"/>
    <col min="1802" max="1802" width="16" style="7" customWidth="1"/>
    <col min="1803" max="1803" width="16.21875" style="7" customWidth="1"/>
    <col min="1804" max="1804" width="14.77734375" style="7" bestFit="1" customWidth="1"/>
    <col min="1805" max="1805" width="3.44140625" style="7" customWidth="1"/>
    <col min="1806" max="1806" width="15.77734375" style="7" customWidth="1"/>
    <col min="1807" max="1807" width="21" style="7" customWidth="1"/>
    <col min="1808" max="1808" width="3.77734375" style="7" customWidth="1"/>
    <col min="1809" max="1809" width="16.77734375" style="7" customWidth="1"/>
    <col min="1810" max="1810" width="21.44140625" style="7" customWidth="1"/>
    <col min="1811" max="1811" width="13.5546875" style="7" customWidth="1"/>
    <col min="1812" max="1812" width="2.21875" style="7" customWidth="1"/>
    <col min="1813" max="1813" width="16.5546875" style="7" customWidth="1"/>
    <col min="1814" max="1814" width="14.5546875" style="7" customWidth="1"/>
    <col min="1815" max="1815" width="41.21875" style="7" customWidth="1"/>
    <col min="1816" max="1816" width="9.21875" style="7"/>
    <col min="1817" max="1822" width="17" style="7" customWidth="1"/>
    <col min="1823" max="1823" width="9.21875" style="7" customWidth="1"/>
    <col min="1824" max="2051" width="9.21875" style="7"/>
    <col min="2052" max="2052" width="16" style="7" customWidth="1"/>
    <col min="2053" max="2053" width="12.77734375" style="7" customWidth="1"/>
    <col min="2054" max="2054" width="12" style="7" customWidth="1"/>
    <col min="2055" max="2055" width="16" style="7" customWidth="1"/>
    <col min="2056" max="2056" width="55" style="7" bestFit="1" customWidth="1"/>
    <col min="2057" max="2057" width="3.21875" style="7" customWidth="1"/>
    <col min="2058" max="2058" width="16" style="7" customWidth="1"/>
    <col min="2059" max="2059" width="16.21875" style="7" customWidth="1"/>
    <col min="2060" max="2060" width="14.77734375" style="7" bestFit="1" customWidth="1"/>
    <col min="2061" max="2061" width="3.44140625" style="7" customWidth="1"/>
    <col min="2062" max="2062" width="15.77734375" style="7" customWidth="1"/>
    <col min="2063" max="2063" width="21" style="7" customWidth="1"/>
    <col min="2064" max="2064" width="3.77734375" style="7" customWidth="1"/>
    <col min="2065" max="2065" width="16.77734375" style="7" customWidth="1"/>
    <col min="2066" max="2066" width="21.44140625" style="7" customWidth="1"/>
    <col min="2067" max="2067" width="13.5546875" style="7" customWidth="1"/>
    <col min="2068" max="2068" width="2.21875" style="7" customWidth="1"/>
    <col min="2069" max="2069" width="16.5546875" style="7" customWidth="1"/>
    <col min="2070" max="2070" width="14.5546875" style="7" customWidth="1"/>
    <col min="2071" max="2071" width="41.21875" style="7" customWidth="1"/>
    <col min="2072" max="2072" width="9.21875" style="7"/>
    <col min="2073" max="2078" width="17" style="7" customWidth="1"/>
    <col min="2079" max="2079" width="9.21875" style="7" customWidth="1"/>
    <col min="2080" max="2307" width="9.21875" style="7"/>
    <col min="2308" max="2308" width="16" style="7" customWidth="1"/>
    <col min="2309" max="2309" width="12.77734375" style="7" customWidth="1"/>
    <col min="2310" max="2310" width="12" style="7" customWidth="1"/>
    <col min="2311" max="2311" width="16" style="7" customWidth="1"/>
    <col min="2312" max="2312" width="55" style="7" bestFit="1" customWidth="1"/>
    <col min="2313" max="2313" width="3.21875" style="7" customWidth="1"/>
    <col min="2314" max="2314" width="16" style="7" customWidth="1"/>
    <col min="2315" max="2315" width="16.21875" style="7" customWidth="1"/>
    <col min="2316" max="2316" width="14.77734375" style="7" bestFit="1" customWidth="1"/>
    <col min="2317" max="2317" width="3.44140625" style="7" customWidth="1"/>
    <col min="2318" max="2318" width="15.77734375" style="7" customWidth="1"/>
    <col min="2319" max="2319" width="21" style="7" customWidth="1"/>
    <col min="2320" max="2320" width="3.77734375" style="7" customWidth="1"/>
    <col min="2321" max="2321" width="16.77734375" style="7" customWidth="1"/>
    <col min="2322" max="2322" width="21.44140625" style="7" customWidth="1"/>
    <col min="2323" max="2323" width="13.5546875" style="7" customWidth="1"/>
    <col min="2324" max="2324" width="2.21875" style="7" customWidth="1"/>
    <col min="2325" max="2325" width="16.5546875" style="7" customWidth="1"/>
    <col min="2326" max="2326" width="14.5546875" style="7" customWidth="1"/>
    <col min="2327" max="2327" width="41.21875" style="7" customWidth="1"/>
    <col min="2328" max="2328" width="9.21875" style="7"/>
    <col min="2329" max="2334" width="17" style="7" customWidth="1"/>
    <col min="2335" max="2335" width="9.21875" style="7" customWidth="1"/>
    <col min="2336" max="2563" width="9.21875" style="7"/>
    <col min="2564" max="2564" width="16" style="7" customWidth="1"/>
    <col min="2565" max="2565" width="12.77734375" style="7" customWidth="1"/>
    <col min="2566" max="2566" width="12" style="7" customWidth="1"/>
    <col min="2567" max="2567" width="16" style="7" customWidth="1"/>
    <col min="2568" max="2568" width="55" style="7" bestFit="1" customWidth="1"/>
    <col min="2569" max="2569" width="3.21875" style="7" customWidth="1"/>
    <col min="2570" max="2570" width="16" style="7" customWidth="1"/>
    <col min="2571" max="2571" width="16.21875" style="7" customWidth="1"/>
    <col min="2572" max="2572" width="14.77734375" style="7" bestFit="1" customWidth="1"/>
    <col min="2573" max="2573" width="3.44140625" style="7" customWidth="1"/>
    <col min="2574" max="2574" width="15.77734375" style="7" customWidth="1"/>
    <col min="2575" max="2575" width="21" style="7" customWidth="1"/>
    <col min="2576" max="2576" width="3.77734375" style="7" customWidth="1"/>
    <col min="2577" max="2577" width="16.77734375" style="7" customWidth="1"/>
    <col min="2578" max="2578" width="21.44140625" style="7" customWidth="1"/>
    <col min="2579" max="2579" width="13.5546875" style="7" customWidth="1"/>
    <col min="2580" max="2580" width="2.21875" style="7" customWidth="1"/>
    <col min="2581" max="2581" width="16.5546875" style="7" customWidth="1"/>
    <col min="2582" max="2582" width="14.5546875" style="7" customWidth="1"/>
    <col min="2583" max="2583" width="41.21875" style="7" customWidth="1"/>
    <col min="2584" max="2584" width="9.21875" style="7"/>
    <col min="2585" max="2590" width="17" style="7" customWidth="1"/>
    <col min="2591" max="2591" width="9.21875" style="7" customWidth="1"/>
    <col min="2592" max="2819" width="9.21875" style="7"/>
    <col min="2820" max="2820" width="16" style="7" customWidth="1"/>
    <col min="2821" max="2821" width="12.77734375" style="7" customWidth="1"/>
    <col min="2822" max="2822" width="12" style="7" customWidth="1"/>
    <col min="2823" max="2823" width="16" style="7" customWidth="1"/>
    <col min="2824" max="2824" width="55" style="7" bestFit="1" customWidth="1"/>
    <col min="2825" max="2825" width="3.21875" style="7" customWidth="1"/>
    <col min="2826" max="2826" width="16" style="7" customWidth="1"/>
    <col min="2827" max="2827" width="16.21875" style="7" customWidth="1"/>
    <col min="2828" max="2828" width="14.77734375" style="7" bestFit="1" customWidth="1"/>
    <col min="2829" max="2829" width="3.44140625" style="7" customWidth="1"/>
    <col min="2830" max="2830" width="15.77734375" style="7" customWidth="1"/>
    <col min="2831" max="2831" width="21" style="7" customWidth="1"/>
    <col min="2832" max="2832" width="3.77734375" style="7" customWidth="1"/>
    <col min="2833" max="2833" width="16.77734375" style="7" customWidth="1"/>
    <col min="2834" max="2834" width="21.44140625" style="7" customWidth="1"/>
    <col min="2835" max="2835" width="13.5546875" style="7" customWidth="1"/>
    <col min="2836" max="2836" width="2.21875" style="7" customWidth="1"/>
    <col min="2837" max="2837" width="16.5546875" style="7" customWidth="1"/>
    <col min="2838" max="2838" width="14.5546875" style="7" customWidth="1"/>
    <col min="2839" max="2839" width="41.21875" style="7" customWidth="1"/>
    <col min="2840" max="2840" width="9.21875" style="7"/>
    <col min="2841" max="2846" width="17" style="7" customWidth="1"/>
    <col min="2847" max="2847" width="9.21875" style="7" customWidth="1"/>
    <col min="2848" max="3075" width="9.21875" style="7"/>
    <col min="3076" max="3076" width="16" style="7" customWidth="1"/>
    <col min="3077" max="3077" width="12.77734375" style="7" customWidth="1"/>
    <col min="3078" max="3078" width="12" style="7" customWidth="1"/>
    <col min="3079" max="3079" width="16" style="7" customWidth="1"/>
    <col min="3080" max="3080" width="55" style="7" bestFit="1" customWidth="1"/>
    <col min="3081" max="3081" width="3.21875" style="7" customWidth="1"/>
    <col min="3082" max="3082" width="16" style="7" customWidth="1"/>
    <col min="3083" max="3083" width="16.21875" style="7" customWidth="1"/>
    <col min="3084" max="3084" width="14.77734375" style="7" bestFit="1" customWidth="1"/>
    <col min="3085" max="3085" width="3.44140625" style="7" customWidth="1"/>
    <col min="3086" max="3086" width="15.77734375" style="7" customWidth="1"/>
    <col min="3087" max="3087" width="21" style="7" customWidth="1"/>
    <col min="3088" max="3088" width="3.77734375" style="7" customWidth="1"/>
    <col min="3089" max="3089" width="16.77734375" style="7" customWidth="1"/>
    <col min="3090" max="3090" width="21.44140625" style="7" customWidth="1"/>
    <col min="3091" max="3091" width="13.5546875" style="7" customWidth="1"/>
    <col min="3092" max="3092" width="2.21875" style="7" customWidth="1"/>
    <col min="3093" max="3093" width="16.5546875" style="7" customWidth="1"/>
    <col min="3094" max="3094" width="14.5546875" style="7" customWidth="1"/>
    <col min="3095" max="3095" width="41.21875" style="7" customWidth="1"/>
    <col min="3096" max="3096" width="9.21875" style="7"/>
    <col min="3097" max="3102" width="17" style="7" customWidth="1"/>
    <col min="3103" max="3103" width="9.21875" style="7" customWidth="1"/>
    <col min="3104" max="3331" width="9.21875" style="7"/>
    <col min="3332" max="3332" width="16" style="7" customWidth="1"/>
    <col min="3333" max="3333" width="12.77734375" style="7" customWidth="1"/>
    <col min="3334" max="3334" width="12" style="7" customWidth="1"/>
    <col min="3335" max="3335" width="16" style="7" customWidth="1"/>
    <col min="3336" max="3336" width="55" style="7" bestFit="1" customWidth="1"/>
    <col min="3337" max="3337" width="3.21875" style="7" customWidth="1"/>
    <col min="3338" max="3338" width="16" style="7" customWidth="1"/>
    <col min="3339" max="3339" width="16.21875" style="7" customWidth="1"/>
    <col min="3340" max="3340" width="14.77734375" style="7" bestFit="1" customWidth="1"/>
    <col min="3341" max="3341" width="3.44140625" style="7" customWidth="1"/>
    <col min="3342" max="3342" width="15.77734375" style="7" customWidth="1"/>
    <col min="3343" max="3343" width="21" style="7" customWidth="1"/>
    <col min="3344" max="3344" width="3.77734375" style="7" customWidth="1"/>
    <col min="3345" max="3345" width="16.77734375" style="7" customWidth="1"/>
    <col min="3346" max="3346" width="21.44140625" style="7" customWidth="1"/>
    <col min="3347" max="3347" width="13.5546875" style="7" customWidth="1"/>
    <col min="3348" max="3348" width="2.21875" style="7" customWidth="1"/>
    <col min="3349" max="3349" width="16.5546875" style="7" customWidth="1"/>
    <col min="3350" max="3350" width="14.5546875" style="7" customWidth="1"/>
    <col min="3351" max="3351" width="41.21875" style="7" customWidth="1"/>
    <col min="3352" max="3352" width="9.21875" style="7"/>
    <col min="3353" max="3358" width="17" style="7" customWidth="1"/>
    <col min="3359" max="3359" width="9.21875" style="7" customWidth="1"/>
    <col min="3360" max="3587" width="9.21875" style="7"/>
    <col min="3588" max="3588" width="16" style="7" customWidth="1"/>
    <col min="3589" max="3589" width="12.77734375" style="7" customWidth="1"/>
    <col min="3590" max="3590" width="12" style="7" customWidth="1"/>
    <col min="3591" max="3591" width="16" style="7" customWidth="1"/>
    <col min="3592" max="3592" width="55" style="7" bestFit="1" customWidth="1"/>
    <col min="3593" max="3593" width="3.21875" style="7" customWidth="1"/>
    <col min="3594" max="3594" width="16" style="7" customWidth="1"/>
    <col min="3595" max="3595" width="16.21875" style="7" customWidth="1"/>
    <col min="3596" max="3596" width="14.77734375" style="7" bestFit="1" customWidth="1"/>
    <col min="3597" max="3597" width="3.44140625" style="7" customWidth="1"/>
    <col min="3598" max="3598" width="15.77734375" style="7" customWidth="1"/>
    <col min="3599" max="3599" width="21" style="7" customWidth="1"/>
    <col min="3600" max="3600" width="3.77734375" style="7" customWidth="1"/>
    <col min="3601" max="3601" width="16.77734375" style="7" customWidth="1"/>
    <col min="3602" max="3602" width="21.44140625" style="7" customWidth="1"/>
    <col min="3603" max="3603" width="13.5546875" style="7" customWidth="1"/>
    <col min="3604" max="3604" width="2.21875" style="7" customWidth="1"/>
    <col min="3605" max="3605" width="16.5546875" style="7" customWidth="1"/>
    <col min="3606" max="3606" width="14.5546875" style="7" customWidth="1"/>
    <col min="3607" max="3607" width="41.21875" style="7" customWidth="1"/>
    <col min="3608" max="3608" width="9.21875" style="7"/>
    <col min="3609" max="3614" width="17" style="7" customWidth="1"/>
    <col min="3615" max="3615" width="9.21875" style="7" customWidth="1"/>
    <col min="3616" max="3843" width="9.21875" style="7"/>
    <col min="3844" max="3844" width="16" style="7" customWidth="1"/>
    <col min="3845" max="3845" width="12.77734375" style="7" customWidth="1"/>
    <col min="3846" max="3846" width="12" style="7" customWidth="1"/>
    <col min="3847" max="3847" width="16" style="7" customWidth="1"/>
    <col min="3848" max="3848" width="55" style="7" bestFit="1" customWidth="1"/>
    <col min="3849" max="3849" width="3.21875" style="7" customWidth="1"/>
    <col min="3850" max="3850" width="16" style="7" customWidth="1"/>
    <col min="3851" max="3851" width="16.21875" style="7" customWidth="1"/>
    <col min="3852" max="3852" width="14.77734375" style="7" bestFit="1" customWidth="1"/>
    <col min="3853" max="3853" width="3.44140625" style="7" customWidth="1"/>
    <col min="3854" max="3854" width="15.77734375" style="7" customWidth="1"/>
    <col min="3855" max="3855" width="21" style="7" customWidth="1"/>
    <col min="3856" max="3856" width="3.77734375" style="7" customWidth="1"/>
    <col min="3857" max="3857" width="16.77734375" style="7" customWidth="1"/>
    <col min="3858" max="3858" width="21.44140625" style="7" customWidth="1"/>
    <col min="3859" max="3859" width="13.5546875" style="7" customWidth="1"/>
    <col min="3860" max="3860" width="2.21875" style="7" customWidth="1"/>
    <col min="3861" max="3861" width="16.5546875" style="7" customWidth="1"/>
    <col min="3862" max="3862" width="14.5546875" style="7" customWidth="1"/>
    <col min="3863" max="3863" width="41.21875" style="7" customWidth="1"/>
    <col min="3864" max="3864" width="9.21875" style="7"/>
    <col min="3865" max="3870" width="17" style="7" customWidth="1"/>
    <col min="3871" max="3871" width="9.21875" style="7" customWidth="1"/>
    <col min="3872" max="4099" width="9.21875" style="7"/>
    <col min="4100" max="4100" width="16" style="7" customWidth="1"/>
    <col min="4101" max="4101" width="12.77734375" style="7" customWidth="1"/>
    <col min="4102" max="4102" width="12" style="7" customWidth="1"/>
    <col min="4103" max="4103" width="16" style="7" customWidth="1"/>
    <col min="4104" max="4104" width="55" style="7" bestFit="1" customWidth="1"/>
    <col min="4105" max="4105" width="3.21875" style="7" customWidth="1"/>
    <col min="4106" max="4106" width="16" style="7" customWidth="1"/>
    <col min="4107" max="4107" width="16.21875" style="7" customWidth="1"/>
    <col min="4108" max="4108" width="14.77734375" style="7" bestFit="1" customWidth="1"/>
    <col min="4109" max="4109" width="3.44140625" style="7" customWidth="1"/>
    <col min="4110" max="4110" width="15.77734375" style="7" customWidth="1"/>
    <col min="4111" max="4111" width="21" style="7" customWidth="1"/>
    <col min="4112" max="4112" width="3.77734375" style="7" customWidth="1"/>
    <col min="4113" max="4113" width="16.77734375" style="7" customWidth="1"/>
    <col min="4114" max="4114" width="21.44140625" style="7" customWidth="1"/>
    <col min="4115" max="4115" width="13.5546875" style="7" customWidth="1"/>
    <col min="4116" max="4116" width="2.21875" style="7" customWidth="1"/>
    <col min="4117" max="4117" width="16.5546875" style="7" customWidth="1"/>
    <col min="4118" max="4118" width="14.5546875" style="7" customWidth="1"/>
    <col min="4119" max="4119" width="41.21875" style="7" customWidth="1"/>
    <col min="4120" max="4120" width="9.21875" style="7"/>
    <col min="4121" max="4126" width="17" style="7" customWidth="1"/>
    <col min="4127" max="4127" width="9.21875" style="7" customWidth="1"/>
    <col min="4128" max="4355" width="9.21875" style="7"/>
    <col min="4356" max="4356" width="16" style="7" customWidth="1"/>
    <col min="4357" max="4357" width="12.77734375" style="7" customWidth="1"/>
    <col min="4358" max="4358" width="12" style="7" customWidth="1"/>
    <col min="4359" max="4359" width="16" style="7" customWidth="1"/>
    <col min="4360" max="4360" width="55" style="7" bestFit="1" customWidth="1"/>
    <col min="4361" max="4361" width="3.21875" style="7" customWidth="1"/>
    <col min="4362" max="4362" width="16" style="7" customWidth="1"/>
    <col min="4363" max="4363" width="16.21875" style="7" customWidth="1"/>
    <col min="4364" max="4364" width="14.77734375" style="7" bestFit="1" customWidth="1"/>
    <col min="4365" max="4365" width="3.44140625" style="7" customWidth="1"/>
    <col min="4366" max="4366" width="15.77734375" style="7" customWidth="1"/>
    <col min="4367" max="4367" width="21" style="7" customWidth="1"/>
    <col min="4368" max="4368" width="3.77734375" style="7" customWidth="1"/>
    <col min="4369" max="4369" width="16.77734375" style="7" customWidth="1"/>
    <col min="4370" max="4370" width="21.44140625" style="7" customWidth="1"/>
    <col min="4371" max="4371" width="13.5546875" style="7" customWidth="1"/>
    <col min="4372" max="4372" width="2.21875" style="7" customWidth="1"/>
    <col min="4373" max="4373" width="16.5546875" style="7" customWidth="1"/>
    <col min="4374" max="4374" width="14.5546875" style="7" customWidth="1"/>
    <col min="4375" max="4375" width="41.21875" style="7" customWidth="1"/>
    <col min="4376" max="4376" width="9.21875" style="7"/>
    <col min="4377" max="4382" width="17" style="7" customWidth="1"/>
    <col min="4383" max="4383" width="9.21875" style="7" customWidth="1"/>
    <col min="4384" max="4611" width="9.21875" style="7"/>
    <col min="4612" max="4612" width="16" style="7" customWidth="1"/>
    <col min="4613" max="4613" width="12.77734375" style="7" customWidth="1"/>
    <col min="4614" max="4614" width="12" style="7" customWidth="1"/>
    <col min="4615" max="4615" width="16" style="7" customWidth="1"/>
    <col min="4616" max="4616" width="55" style="7" bestFit="1" customWidth="1"/>
    <col min="4617" max="4617" width="3.21875" style="7" customWidth="1"/>
    <col min="4618" max="4618" width="16" style="7" customWidth="1"/>
    <col min="4619" max="4619" width="16.21875" style="7" customWidth="1"/>
    <col min="4620" max="4620" width="14.77734375" style="7" bestFit="1" customWidth="1"/>
    <col min="4621" max="4621" width="3.44140625" style="7" customWidth="1"/>
    <col min="4622" max="4622" width="15.77734375" style="7" customWidth="1"/>
    <col min="4623" max="4623" width="21" style="7" customWidth="1"/>
    <col min="4624" max="4624" width="3.77734375" style="7" customWidth="1"/>
    <col min="4625" max="4625" width="16.77734375" style="7" customWidth="1"/>
    <col min="4626" max="4626" width="21.44140625" style="7" customWidth="1"/>
    <col min="4627" max="4627" width="13.5546875" style="7" customWidth="1"/>
    <col min="4628" max="4628" width="2.21875" style="7" customWidth="1"/>
    <col min="4629" max="4629" width="16.5546875" style="7" customWidth="1"/>
    <col min="4630" max="4630" width="14.5546875" style="7" customWidth="1"/>
    <col min="4631" max="4631" width="41.21875" style="7" customWidth="1"/>
    <col min="4632" max="4632" width="9.21875" style="7"/>
    <col min="4633" max="4638" width="17" style="7" customWidth="1"/>
    <col min="4639" max="4639" width="9.21875" style="7" customWidth="1"/>
    <col min="4640" max="4867" width="9.21875" style="7"/>
    <col min="4868" max="4868" width="16" style="7" customWidth="1"/>
    <col min="4869" max="4869" width="12.77734375" style="7" customWidth="1"/>
    <col min="4870" max="4870" width="12" style="7" customWidth="1"/>
    <col min="4871" max="4871" width="16" style="7" customWidth="1"/>
    <col min="4872" max="4872" width="55" style="7" bestFit="1" customWidth="1"/>
    <col min="4873" max="4873" width="3.21875" style="7" customWidth="1"/>
    <col min="4874" max="4874" width="16" style="7" customWidth="1"/>
    <col min="4875" max="4875" width="16.21875" style="7" customWidth="1"/>
    <col min="4876" max="4876" width="14.77734375" style="7" bestFit="1" customWidth="1"/>
    <col min="4877" max="4877" width="3.44140625" style="7" customWidth="1"/>
    <col min="4878" max="4878" width="15.77734375" style="7" customWidth="1"/>
    <col min="4879" max="4879" width="21" style="7" customWidth="1"/>
    <col min="4880" max="4880" width="3.77734375" style="7" customWidth="1"/>
    <col min="4881" max="4881" width="16.77734375" style="7" customWidth="1"/>
    <col min="4882" max="4882" width="21.44140625" style="7" customWidth="1"/>
    <col min="4883" max="4883" width="13.5546875" style="7" customWidth="1"/>
    <col min="4884" max="4884" width="2.21875" style="7" customWidth="1"/>
    <col min="4885" max="4885" width="16.5546875" style="7" customWidth="1"/>
    <col min="4886" max="4886" width="14.5546875" style="7" customWidth="1"/>
    <col min="4887" max="4887" width="41.21875" style="7" customWidth="1"/>
    <col min="4888" max="4888" width="9.21875" style="7"/>
    <col min="4889" max="4894" width="17" style="7" customWidth="1"/>
    <col min="4895" max="4895" width="9.21875" style="7" customWidth="1"/>
    <col min="4896" max="5123" width="9.21875" style="7"/>
    <col min="5124" max="5124" width="16" style="7" customWidth="1"/>
    <col min="5125" max="5125" width="12.77734375" style="7" customWidth="1"/>
    <col min="5126" max="5126" width="12" style="7" customWidth="1"/>
    <col min="5127" max="5127" width="16" style="7" customWidth="1"/>
    <col min="5128" max="5128" width="55" style="7" bestFit="1" customWidth="1"/>
    <col min="5129" max="5129" width="3.21875" style="7" customWidth="1"/>
    <col min="5130" max="5130" width="16" style="7" customWidth="1"/>
    <col min="5131" max="5131" width="16.21875" style="7" customWidth="1"/>
    <col min="5132" max="5132" width="14.77734375" style="7" bestFit="1" customWidth="1"/>
    <col min="5133" max="5133" width="3.44140625" style="7" customWidth="1"/>
    <col min="5134" max="5134" width="15.77734375" style="7" customWidth="1"/>
    <col min="5135" max="5135" width="21" style="7" customWidth="1"/>
    <col min="5136" max="5136" width="3.77734375" style="7" customWidth="1"/>
    <col min="5137" max="5137" width="16.77734375" style="7" customWidth="1"/>
    <col min="5138" max="5138" width="21.44140625" style="7" customWidth="1"/>
    <col min="5139" max="5139" width="13.5546875" style="7" customWidth="1"/>
    <col min="5140" max="5140" width="2.21875" style="7" customWidth="1"/>
    <col min="5141" max="5141" width="16.5546875" style="7" customWidth="1"/>
    <col min="5142" max="5142" width="14.5546875" style="7" customWidth="1"/>
    <col min="5143" max="5143" width="41.21875" style="7" customWidth="1"/>
    <col min="5144" max="5144" width="9.21875" style="7"/>
    <col min="5145" max="5150" width="17" style="7" customWidth="1"/>
    <col min="5151" max="5151" width="9.21875" style="7" customWidth="1"/>
    <col min="5152" max="5379" width="9.21875" style="7"/>
    <col min="5380" max="5380" width="16" style="7" customWidth="1"/>
    <col min="5381" max="5381" width="12.77734375" style="7" customWidth="1"/>
    <col min="5382" max="5382" width="12" style="7" customWidth="1"/>
    <col min="5383" max="5383" width="16" style="7" customWidth="1"/>
    <col min="5384" max="5384" width="55" style="7" bestFit="1" customWidth="1"/>
    <col min="5385" max="5385" width="3.21875" style="7" customWidth="1"/>
    <col min="5386" max="5386" width="16" style="7" customWidth="1"/>
    <col min="5387" max="5387" width="16.21875" style="7" customWidth="1"/>
    <col min="5388" max="5388" width="14.77734375" style="7" bestFit="1" customWidth="1"/>
    <col min="5389" max="5389" width="3.44140625" style="7" customWidth="1"/>
    <col min="5390" max="5390" width="15.77734375" style="7" customWidth="1"/>
    <col min="5391" max="5391" width="21" style="7" customWidth="1"/>
    <col min="5392" max="5392" width="3.77734375" style="7" customWidth="1"/>
    <col min="5393" max="5393" width="16.77734375" style="7" customWidth="1"/>
    <col min="5394" max="5394" width="21.44140625" style="7" customWidth="1"/>
    <col min="5395" max="5395" width="13.5546875" style="7" customWidth="1"/>
    <col min="5396" max="5396" width="2.21875" style="7" customWidth="1"/>
    <col min="5397" max="5397" width="16.5546875" style="7" customWidth="1"/>
    <col min="5398" max="5398" width="14.5546875" style="7" customWidth="1"/>
    <col min="5399" max="5399" width="41.21875" style="7" customWidth="1"/>
    <col min="5400" max="5400" width="9.21875" style="7"/>
    <col min="5401" max="5406" width="17" style="7" customWidth="1"/>
    <col min="5407" max="5407" width="9.21875" style="7" customWidth="1"/>
    <col min="5408" max="5635" width="9.21875" style="7"/>
    <col min="5636" max="5636" width="16" style="7" customWidth="1"/>
    <col min="5637" max="5637" width="12.77734375" style="7" customWidth="1"/>
    <col min="5638" max="5638" width="12" style="7" customWidth="1"/>
    <col min="5639" max="5639" width="16" style="7" customWidth="1"/>
    <col min="5640" max="5640" width="55" style="7" bestFit="1" customWidth="1"/>
    <col min="5641" max="5641" width="3.21875" style="7" customWidth="1"/>
    <col min="5642" max="5642" width="16" style="7" customWidth="1"/>
    <col min="5643" max="5643" width="16.21875" style="7" customWidth="1"/>
    <col min="5644" max="5644" width="14.77734375" style="7" bestFit="1" customWidth="1"/>
    <col min="5645" max="5645" width="3.44140625" style="7" customWidth="1"/>
    <col min="5646" max="5646" width="15.77734375" style="7" customWidth="1"/>
    <col min="5647" max="5647" width="21" style="7" customWidth="1"/>
    <col min="5648" max="5648" width="3.77734375" style="7" customWidth="1"/>
    <col min="5649" max="5649" width="16.77734375" style="7" customWidth="1"/>
    <col min="5650" max="5650" width="21.44140625" style="7" customWidth="1"/>
    <col min="5651" max="5651" width="13.5546875" style="7" customWidth="1"/>
    <col min="5652" max="5652" width="2.21875" style="7" customWidth="1"/>
    <col min="5653" max="5653" width="16.5546875" style="7" customWidth="1"/>
    <col min="5654" max="5654" width="14.5546875" style="7" customWidth="1"/>
    <col min="5655" max="5655" width="41.21875" style="7" customWidth="1"/>
    <col min="5656" max="5656" width="9.21875" style="7"/>
    <col min="5657" max="5662" width="17" style="7" customWidth="1"/>
    <col min="5663" max="5663" width="9.21875" style="7" customWidth="1"/>
    <col min="5664" max="5891" width="9.21875" style="7"/>
    <col min="5892" max="5892" width="16" style="7" customWidth="1"/>
    <col min="5893" max="5893" width="12.77734375" style="7" customWidth="1"/>
    <col min="5894" max="5894" width="12" style="7" customWidth="1"/>
    <col min="5895" max="5895" width="16" style="7" customWidth="1"/>
    <col min="5896" max="5896" width="55" style="7" bestFit="1" customWidth="1"/>
    <col min="5897" max="5897" width="3.21875" style="7" customWidth="1"/>
    <col min="5898" max="5898" width="16" style="7" customWidth="1"/>
    <col min="5899" max="5899" width="16.21875" style="7" customWidth="1"/>
    <col min="5900" max="5900" width="14.77734375" style="7" bestFit="1" customWidth="1"/>
    <col min="5901" max="5901" width="3.44140625" style="7" customWidth="1"/>
    <col min="5902" max="5902" width="15.77734375" style="7" customWidth="1"/>
    <col min="5903" max="5903" width="21" style="7" customWidth="1"/>
    <col min="5904" max="5904" width="3.77734375" style="7" customWidth="1"/>
    <col min="5905" max="5905" width="16.77734375" style="7" customWidth="1"/>
    <col min="5906" max="5906" width="21.44140625" style="7" customWidth="1"/>
    <col min="5907" max="5907" width="13.5546875" style="7" customWidth="1"/>
    <col min="5908" max="5908" width="2.21875" style="7" customWidth="1"/>
    <col min="5909" max="5909" width="16.5546875" style="7" customWidth="1"/>
    <col min="5910" max="5910" width="14.5546875" style="7" customWidth="1"/>
    <col min="5911" max="5911" width="41.21875" style="7" customWidth="1"/>
    <col min="5912" max="5912" width="9.21875" style="7"/>
    <col min="5913" max="5918" width="17" style="7" customWidth="1"/>
    <col min="5919" max="5919" width="9.21875" style="7" customWidth="1"/>
    <col min="5920" max="6147" width="9.21875" style="7"/>
    <col min="6148" max="6148" width="16" style="7" customWidth="1"/>
    <col min="6149" max="6149" width="12.77734375" style="7" customWidth="1"/>
    <col min="6150" max="6150" width="12" style="7" customWidth="1"/>
    <col min="6151" max="6151" width="16" style="7" customWidth="1"/>
    <col min="6152" max="6152" width="55" style="7" bestFit="1" customWidth="1"/>
    <col min="6153" max="6153" width="3.21875" style="7" customWidth="1"/>
    <col min="6154" max="6154" width="16" style="7" customWidth="1"/>
    <col min="6155" max="6155" width="16.21875" style="7" customWidth="1"/>
    <col min="6156" max="6156" width="14.77734375" style="7" bestFit="1" customWidth="1"/>
    <col min="6157" max="6157" width="3.44140625" style="7" customWidth="1"/>
    <col min="6158" max="6158" width="15.77734375" style="7" customWidth="1"/>
    <col min="6159" max="6159" width="21" style="7" customWidth="1"/>
    <col min="6160" max="6160" width="3.77734375" style="7" customWidth="1"/>
    <col min="6161" max="6161" width="16.77734375" style="7" customWidth="1"/>
    <col min="6162" max="6162" width="21.44140625" style="7" customWidth="1"/>
    <col min="6163" max="6163" width="13.5546875" style="7" customWidth="1"/>
    <col min="6164" max="6164" width="2.21875" style="7" customWidth="1"/>
    <col min="6165" max="6165" width="16.5546875" style="7" customWidth="1"/>
    <col min="6166" max="6166" width="14.5546875" style="7" customWidth="1"/>
    <col min="6167" max="6167" width="41.21875" style="7" customWidth="1"/>
    <col min="6168" max="6168" width="9.21875" style="7"/>
    <col min="6169" max="6174" width="17" style="7" customWidth="1"/>
    <col min="6175" max="6175" width="9.21875" style="7" customWidth="1"/>
    <col min="6176" max="6403" width="9.21875" style="7"/>
    <col min="6404" max="6404" width="16" style="7" customWidth="1"/>
    <col min="6405" max="6405" width="12.77734375" style="7" customWidth="1"/>
    <col min="6406" max="6406" width="12" style="7" customWidth="1"/>
    <col min="6407" max="6407" width="16" style="7" customWidth="1"/>
    <col min="6408" max="6408" width="55" style="7" bestFit="1" customWidth="1"/>
    <col min="6409" max="6409" width="3.21875" style="7" customWidth="1"/>
    <col min="6410" max="6410" width="16" style="7" customWidth="1"/>
    <col min="6411" max="6411" width="16.21875" style="7" customWidth="1"/>
    <col min="6412" max="6412" width="14.77734375" style="7" bestFit="1" customWidth="1"/>
    <col min="6413" max="6413" width="3.44140625" style="7" customWidth="1"/>
    <col min="6414" max="6414" width="15.77734375" style="7" customWidth="1"/>
    <col min="6415" max="6415" width="21" style="7" customWidth="1"/>
    <col min="6416" max="6416" width="3.77734375" style="7" customWidth="1"/>
    <col min="6417" max="6417" width="16.77734375" style="7" customWidth="1"/>
    <col min="6418" max="6418" width="21.44140625" style="7" customWidth="1"/>
    <col min="6419" max="6419" width="13.5546875" style="7" customWidth="1"/>
    <col min="6420" max="6420" width="2.21875" style="7" customWidth="1"/>
    <col min="6421" max="6421" width="16.5546875" style="7" customWidth="1"/>
    <col min="6422" max="6422" width="14.5546875" style="7" customWidth="1"/>
    <col min="6423" max="6423" width="41.21875" style="7" customWidth="1"/>
    <col min="6424" max="6424" width="9.21875" style="7"/>
    <col min="6425" max="6430" width="17" style="7" customWidth="1"/>
    <col min="6431" max="6431" width="9.21875" style="7" customWidth="1"/>
    <col min="6432" max="6659" width="9.21875" style="7"/>
    <col min="6660" max="6660" width="16" style="7" customWidth="1"/>
    <col min="6661" max="6661" width="12.77734375" style="7" customWidth="1"/>
    <col min="6662" max="6662" width="12" style="7" customWidth="1"/>
    <col min="6663" max="6663" width="16" style="7" customWidth="1"/>
    <col min="6664" max="6664" width="55" style="7" bestFit="1" customWidth="1"/>
    <col min="6665" max="6665" width="3.21875" style="7" customWidth="1"/>
    <col min="6666" max="6666" width="16" style="7" customWidth="1"/>
    <col min="6667" max="6667" width="16.21875" style="7" customWidth="1"/>
    <col min="6668" max="6668" width="14.77734375" style="7" bestFit="1" customWidth="1"/>
    <col min="6669" max="6669" width="3.44140625" style="7" customWidth="1"/>
    <col min="6670" max="6670" width="15.77734375" style="7" customWidth="1"/>
    <col min="6671" max="6671" width="21" style="7" customWidth="1"/>
    <col min="6672" max="6672" width="3.77734375" style="7" customWidth="1"/>
    <col min="6673" max="6673" width="16.77734375" style="7" customWidth="1"/>
    <col min="6674" max="6674" width="21.44140625" style="7" customWidth="1"/>
    <col min="6675" max="6675" width="13.5546875" style="7" customWidth="1"/>
    <col min="6676" max="6676" width="2.21875" style="7" customWidth="1"/>
    <col min="6677" max="6677" width="16.5546875" style="7" customWidth="1"/>
    <col min="6678" max="6678" width="14.5546875" style="7" customWidth="1"/>
    <col min="6679" max="6679" width="41.21875" style="7" customWidth="1"/>
    <col min="6680" max="6680" width="9.21875" style="7"/>
    <col min="6681" max="6686" width="17" style="7" customWidth="1"/>
    <col min="6687" max="6687" width="9.21875" style="7" customWidth="1"/>
    <col min="6688" max="6915" width="9.21875" style="7"/>
    <col min="6916" max="6916" width="16" style="7" customWidth="1"/>
    <col min="6917" max="6917" width="12.77734375" style="7" customWidth="1"/>
    <col min="6918" max="6918" width="12" style="7" customWidth="1"/>
    <col min="6919" max="6919" width="16" style="7" customWidth="1"/>
    <col min="6920" max="6920" width="55" style="7" bestFit="1" customWidth="1"/>
    <col min="6921" max="6921" width="3.21875" style="7" customWidth="1"/>
    <col min="6922" max="6922" width="16" style="7" customWidth="1"/>
    <col min="6923" max="6923" width="16.21875" style="7" customWidth="1"/>
    <col min="6924" max="6924" width="14.77734375" style="7" bestFit="1" customWidth="1"/>
    <col min="6925" max="6925" width="3.44140625" style="7" customWidth="1"/>
    <col min="6926" max="6926" width="15.77734375" style="7" customWidth="1"/>
    <col min="6927" max="6927" width="21" style="7" customWidth="1"/>
    <col min="6928" max="6928" width="3.77734375" style="7" customWidth="1"/>
    <col min="6929" max="6929" width="16.77734375" style="7" customWidth="1"/>
    <col min="6930" max="6930" width="21.44140625" style="7" customWidth="1"/>
    <col min="6931" max="6931" width="13.5546875" style="7" customWidth="1"/>
    <col min="6932" max="6932" width="2.21875" style="7" customWidth="1"/>
    <col min="6933" max="6933" width="16.5546875" style="7" customWidth="1"/>
    <col min="6934" max="6934" width="14.5546875" style="7" customWidth="1"/>
    <col min="6935" max="6935" width="41.21875" style="7" customWidth="1"/>
    <col min="6936" max="6936" width="9.21875" style="7"/>
    <col min="6937" max="6942" width="17" style="7" customWidth="1"/>
    <col min="6943" max="6943" width="9.21875" style="7" customWidth="1"/>
    <col min="6944" max="7171" width="9.21875" style="7"/>
    <col min="7172" max="7172" width="16" style="7" customWidth="1"/>
    <col min="7173" max="7173" width="12.77734375" style="7" customWidth="1"/>
    <col min="7174" max="7174" width="12" style="7" customWidth="1"/>
    <col min="7175" max="7175" width="16" style="7" customWidth="1"/>
    <col min="7176" max="7176" width="55" style="7" bestFit="1" customWidth="1"/>
    <col min="7177" max="7177" width="3.21875" style="7" customWidth="1"/>
    <col min="7178" max="7178" width="16" style="7" customWidth="1"/>
    <col min="7179" max="7179" width="16.21875" style="7" customWidth="1"/>
    <col min="7180" max="7180" width="14.77734375" style="7" bestFit="1" customWidth="1"/>
    <col min="7181" max="7181" width="3.44140625" style="7" customWidth="1"/>
    <col min="7182" max="7182" width="15.77734375" style="7" customWidth="1"/>
    <col min="7183" max="7183" width="21" style="7" customWidth="1"/>
    <col min="7184" max="7184" width="3.77734375" style="7" customWidth="1"/>
    <col min="7185" max="7185" width="16.77734375" style="7" customWidth="1"/>
    <col min="7186" max="7186" width="21.44140625" style="7" customWidth="1"/>
    <col min="7187" max="7187" width="13.5546875" style="7" customWidth="1"/>
    <col min="7188" max="7188" width="2.21875" style="7" customWidth="1"/>
    <col min="7189" max="7189" width="16.5546875" style="7" customWidth="1"/>
    <col min="7190" max="7190" width="14.5546875" style="7" customWidth="1"/>
    <col min="7191" max="7191" width="41.21875" style="7" customWidth="1"/>
    <col min="7192" max="7192" width="9.21875" style="7"/>
    <col min="7193" max="7198" width="17" style="7" customWidth="1"/>
    <col min="7199" max="7199" width="9.21875" style="7" customWidth="1"/>
    <col min="7200" max="7427" width="9.21875" style="7"/>
    <col min="7428" max="7428" width="16" style="7" customWidth="1"/>
    <col min="7429" max="7429" width="12.77734375" style="7" customWidth="1"/>
    <col min="7430" max="7430" width="12" style="7" customWidth="1"/>
    <col min="7431" max="7431" width="16" style="7" customWidth="1"/>
    <col min="7432" max="7432" width="55" style="7" bestFit="1" customWidth="1"/>
    <col min="7433" max="7433" width="3.21875" style="7" customWidth="1"/>
    <col min="7434" max="7434" width="16" style="7" customWidth="1"/>
    <col min="7435" max="7435" width="16.21875" style="7" customWidth="1"/>
    <col min="7436" max="7436" width="14.77734375" style="7" bestFit="1" customWidth="1"/>
    <col min="7437" max="7437" width="3.44140625" style="7" customWidth="1"/>
    <col min="7438" max="7438" width="15.77734375" style="7" customWidth="1"/>
    <col min="7439" max="7439" width="21" style="7" customWidth="1"/>
    <col min="7440" max="7440" width="3.77734375" style="7" customWidth="1"/>
    <col min="7441" max="7441" width="16.77734375" style="7" customWidth="1"/>
    <col min="7442" max="7442" width="21.44140625" style="7" customWidth="1"/>
    <col min="7443" max="7443" width="13.5546875" style="7" customWidth="1"/>
    <col min="7444" max="7444" width="2.21875" style="7" customWidth="1"/>
    <col min="7445" max="7445" width="16.5546875" style="7" customWidth="1"/>
    <col min="7446" max="7446" width="14.5546875" style="7" customWidth="1"/>
    <col min="7447" max="7447" width="41.21875" style="7" customWidth="1"/>
    <col min="7448" max="7448" width="9.21875" style="7"/>
    <col min="7449" max="7454" width="17" style="7" customWidth="1"/>
    <col min="7455" max="7455" width="9.21875" style="7" customWidth="1"/>
    <col min="7456" max="7683" width="9.21875" style="7"/>
    <col min="7684" max="7684" width="16" style="7" customWidth="1"/>
    <col min="7685" max="7685" width="12.77734375" style="7" customWidth="1"/>
    <col min="7686" max="7686" width="12" style="7" customWidth="1"/>
    <col min="7687" max="7687" width="16" style="7" customWidth="1"/>
    <col min="7688" max="7688" width="55" style="7" bestFit="1" customWidth="1"/>
    <col min="7689" max="7689" width="3.21875" style="7" customWidth="1"/>
    <col min="7690" max="7690" width="16" style="7" customWidth="1"/>
    <col min="7691" max="7691" width="16.21875" style="7" customWidth="1"/>
    <col min="7692" max="7692" width="14.77734375" style="7" bestFit="1" customWidth="1"/>
    <col min="7693" max="7693" width="3.44140625" style="7" customWidth="1"/>
    <col min="7694" max="7694" width="15.77734375" style="7" customWidth="1"/>
    <col min="7695" max="7695" width="21" style="7" customWidth="1"/>
    <col min="7696" max="7696" width="3.77734375" style="7" customWidth="1"/>
    <col min="7697" max="7697" width="16.77734375" style="7" customWidth="1"/>
    <col min="7698" max="7698" width="21.44140625" style="7" customWidth="1"/>
    <col min="7699" max="7699" width="13.5546875" style="7" customWidth="1"/>
    <col min="7700" max="7700" width="2.21875" style="7" customWidth="1"/>
    <col min="7701" max="7701" width="16.5546875" style="7" customWidth="1"/>
    <col min="7702" max="7702" width="14.5546875" style="7" customWidth="1"/>
    <col min="7703" max="7703" width="41.21875" style="7" customWidth="1"/>
    <col min="7704" max="7704" width="9.21875" style="7"/>
    <col min="7705" max="7710" width="17" style="7" customWidth="1"/>
    <col min="7711" max="7711" width="9.21875" style="7" customWidth="1"/>
    <col min="7712" max="7939" width="9.21875" style="7"/>
    <col min="7940" max="7940" width="16" style="7" customWidth="1"/>
    <col min="7941" max="7941" width="12.77734375" style="7" customWidth="1"/>
    <col min="7942" max="7942" width="12" style="7" customWidth="1"/>
    <col min="7943" max="7943" width="16" style="7" customWidth="1"/>
    <col min="7944" max="7944" width="55" style="7" bestFit="1" customWidth="1"/>
    <col min="7945" max="7945" width="3.21875" style="7" customWidth="1"/>
    <col min="7946" max="7946" width="16" style="7" customWidth="1"/>
    <col min="7947" max="7947" width="16.21875" style="7" customWidth="1"/>
    <col min="7948" max="7948" width="14.77734375" style="7" bestFit="1" customWidth="1"/>
    <col min="7949" max="7949" width="3.44140625" style="7" customWidth="1"/>
    <col min="7950" max="7950" width="15.77734375" style="7" customWidth="1"/>
    <col min="7951" max="7951" width="21" style="7" customWidth="1"/>
    <col min="7952" max="7952" width="3.77734375" style="7" customWidth="1"/>
    <col min="7953" max="7953" width="16.77734375" style="7" customWidth="1"/>
    <col min="7954" max="7954" width="21.44140625" style="7" customWidth="1"/>
    <col min="7955" max="7955" width="13.5546875" style="7" customWidth="1"/>
    <col min="7956" max="7956" width="2.21875" style="7" customWidth="1"/>
    <col min="7957" max="7957" width="16.5546875" style="7" customWidth="1"/>
    <col min="7958" max="7958" width="14.5546875" style="7" customWidth="1"/>
    <col min="7959" max="7959" width="41.21875" style="7" customWidth="1"/>
    <col min="7960" max="7960" width="9.21875" style="7"/>
    <col min="7961" max="7966" width="17" style="7" customWidth="1"/>
    <col min="7967" max="7967" width="9.21875" style="7" customWidth="1"/>
    <col min="7968" max="8195" width="9.21875" style="7"/>
    <col min="8196" max="8196" width="16" style="7" customWidth="1"/>
    <col min="8197" max="8197" width="12.77734375" style="7" customWidth="1"/>
    <col min="8198" max="8198" width="12" style="7" customWidth="1"/>
    <col min="8199" max="8199" width="16" style="7" customWidth="1"/>
    <col min="8200" max="8200" width="55" style="7" bestFit="1" customWidth="1"/>
    <col min="8201" max="8201" width="3.21875" style="7" customWidth="1"/>
    <col min="8202" max="8202" width="16" style="7" customWidth="1"/>
    <col min="8203" max="8203" width="16.21875" style="7" customWidth="1"/>
    <col min="8204" max="8204" width="14.77734375" style="7" bestFit="1" customWidth="1"/>
    <col min="8205" max="8205" width="3.44140625" style="7" customWidth="1"/>
    <col min="8206" max="8206" width="15.77734375" style="7" customWidth="1"/>
    <col min="8207" max="8207" width="21" style="7" customWidth="1"/>
    <col min="8208" max="8208" width="3.77734375" style="7" customWidth="1"/>
    <col min="8209" max="8209" width="16.77734375" style="7" customWidth="1"/>
    <col min="8210" max="8210" width="21.44140625" style="7" customWidth="1"/>
    <col min="8211" max="8211" width="13.5546875" style="7" customWidth="1"/>
    <col min="8212" max="8212" width="2.21875" style="7" customWidth="1"/>
    <col min="8213" max="8213" width="16.5546875" style="7" customWidth="1"/>
    <col min="8214" max="8214" width="14.5546875" style="7" customWidth="1"/>
    <col min="8215" max="8215" width="41.21875" style="7" customWidth="1"/>
    <col min="8216" max="8216" width="9.21875" style="7"/>
    <col min="8217" max="8222" width="17" style="7" customWidth="1"/>
    <col min="8223" max="8223" width="9.21875" style="7" customWidth="1"/>
    <col min="8224" max="8451" width="9.21875" style="7"/>
    <col min="8452" max="8452" width="16" style="7" customWidth="1"/>
    <col min="8453" max="8453" width="12.77734375" style="7" customWidth="1"/>
    <col min="8454" max="8454" width="12" style="7" customWidth="1"/>
    <col min="8455" max="8455" width="16" style="7" customWidth="1"/>
    <col min="8456" max="8456" width="55" style="7" bestFit="1" customWidth="1"/>
    <col min="8457" max="8457" width="3.21875" style="7" customWidth="1"/>
    <col min="8458" max="8458" width="16" style="7" customWidth="1"/>
    <col min="8459" max="8459" width="16.21875" style="7" customWidth="1"/>
    <col min="8460" max="8460" width="14.77734375" style="7" bestFit="1" customWidth="1"/>
    <col min="8461" max="8461" width="3.44140625" style="7" customWidth="1"/>
    <col min="8462" max="8462" width="15.77734375" style="7" customWidth="1"/>
    <col min="8463" max="8463" width="21" style="7" customWidth="1"/>
    <col min="8464" max="8464" width="3.77734375" style="7" customWidth="1"/>
    <col min="8465" max="8465" width="16.77734375" style="7" customWidth="1"/>
    <col min="8466" max="8466" width="21.44140625" style="7" customWidth="1"/>
    <col min="8467" max="8467" width="13.5546875" style="7" customWidth="1"/>
    <col min="8468" max="8468" width="2.21875" style="7" customWidth="1"/>
    <col min="8469" max="8469" width="16.5546875" style="7" customWidth="1"/>
    <col min="8470" max="8470" width="14.5546875" style="7" customWidth="1"/>
    <col min="8471" max="8471" width="41.21875" style="7" customWidth="1"/>
    <col min="8472" max="8472" width="9.21875" style="7"/>
    <col min="8473" max="8478" width="17" style="7" customWidth="1"/>
    <col min="8479" max="8479" width="9.21875" style="7" customWidth="1"/>
    <col min="8480" max="8707" width="9.21875" style="7"/>
    <col min="8708" max="8708" width="16" style="7" customWidth="1"/>
    <col min="8709" max="8709" width="12.77734375" style="7" customWidth="1"/>
    <col min="8710" max="8710" width="12" style="7" customWidth="1"/>
    <col min="8711" max="8711" width="16" style="7" customWidth="1"/>
    <col min="8712" max="8712" width="55" style="7" bestFit="1" customWidth="1"/>
    <col min="8713" max="8713" width="3.21875" style="7" customWidth="1"/>
    <col min="8714" max="8714" width="16" style="7" customWidth="1"/>
    <col min="8715" max="8715" width="16.21875" style="7" customWidth="1"/>
    <col min="8716" max="8716" width="14.77734375" style="7" bestFit="1" customWidth="1"/>
    <col min="8717" max="8717" width="3.44140625" style="7" customWidth="1"/>
    <col min="8718" max="8718" width="15.77734375" style="7" customWidth="1"/>
    <col min="8719" max="8719" width="21" style="7" customWidth="1"/>
    <col min="8720" max="8720" width="3.77734375" style="7" customWidth="1"/>
    <col min="8721" max="8721" width="16.77734375" style="7" customWidth="1"/>
    <col min="8722" max="8722" width="21.44140625" style="7" customWidth="1"/>
    <col min="8723" max="8723" width="13.5546875" style="7" customWidth="1"/>
    <col min="8724" max="8724" width="2.21875" style="7" customWidth="1"/>
    <col min="8725" max="8725" width="16.5546875" style="7" customWidth="1"/>
    <col min="8726" max="8726" width="14.5546875" style="7" customWidth="1"/>
    <col min="8727" max="8727" width="41.21875" style="7" customWidth="1"/>
    <col min="8728" max="8728" width="9.21875" style="7"/>
    <col min="8729" max="8734" width="17" style="7" customWidth="1"/>
    <col min="8735" max="8735" width="9.21875" style="7" customWidth="1"/>
    <col min="8736" max="8963" width="9.21875" style="7"/>
    <col min="8964" max="8964" width="16" style="7" customWidth="1"/>
    <col min="8965" max="8965" width="12.77734375" style="7" customWidth="1"/>
    <col min="8966" max="8966" width="12" style="7" customWidth="1"/>
    <col min="8967" max="8967" width="16" style="7" customWidth="1"/>
    <col min="8968" max="8968" width="55" style="7" bestFit="1" customWidth="1"/>
    <col min="8969" max="8969" width="3.21875" style="7" customWidth="1"/>
    <col min="8970" max="8970" width="16" style="7" customWidth="1"/>
    <col min="8971" max="8971" width="16.21875" style="7" customWidth="1"/>
    <col min="8972" max="8972" width="14.77734375" style="7" bestFit="1" customWidth="1"/>
    <col min="8973" max="8973" width="3.44140625" style="7" customWidth="1"/>
    <col min="8974" max="8974" width="15.77734375" style="7" customWidth="1"/>
    <col min="8975" max="8975" width="21" style="7" customWidth="1"/>
    <col min="8976" max="8976" width="3.77734375" style="7" customWidth="1"/>
    <col min="8977" max="8977" width="16.77734375" style="7" customWidth="1"/>
    <col min="8978" max="8978" width="21.44140625" style="7" customWidth="1"/>
    <col min="8979" max="8979" width="13.5546875" style="7" customWidth="1"/>
    <col min="8980" max="8980" width="2.21875" style="7" customWidth="1"/>
    <col min="8981" max="8981" width="16.5546875" style="7" customWidth="1"/>
    <col min="8982" max="8982" width="14.5546875" style="7" customWidth="1"/>
    <col min="8983" max="8983" width="41.21875" style="7" customWidth="1"/>
    <col min="8984" max="8984" width="9.21875" style="7"/>
    <col min="8985" max="8990" width="17" style="7" customWidth="1"/>
    <col min="8991" max="8991" width="9.21875" style="7" customWidth="1"/>
    <col min="8992" max="9219" width="9.21875" style="7"/>
    <col min="9220" max="9220" width="16" style="7" customWidth="1"/>
    <col min="9221" max="9221" width="12.77734375" style="7" customWidth="1"/>
    <col min="9222" max="9222" width="12" style="7" customWidth="1"/>
    <col min="9223" max="9223" width="16" style="7" customWidth="1"/>
    <col min="9224" max="9224" width="55" style="7" bestFit="1" customWidth="1"/>
    <col min="9225" max="9225" width="3.21875" style="7" customWidth="1"/>
    <col min="9226" max="9226" width="16" style="7" customWidth="1"/>
    <col min="9227" max="9227" width="16.21875" style="7" customWidth="1"/>
    <col min="9228" max="9228" width="14.77734375" style="7" bestFit="1" customWidth="1"/>
    <col min="9229" max="9229" width="3.44140625" style="7" customWidth="1"/>
    <col min="9230" max="9230" width="15.77734375" style="7" customWidth="1"/>
    <col min="9231" max="9231" width="21" style="7" customWidth="1"/>
    <col min="9232" max="9232" width="3.77734375" style="7" customWidth="1"/>
    <col min="9233" max="9233" width="16.77734375" style="7" customWidth="1"/>
    <col min="9234" max="9234" width="21.44140625" style="7" customWidth="1"/>
    <col min="9235" max="9235" width="13.5546875" style="7" customWidth="1"/>
    <col min="9236" max="9236" width="2.21875" style="7" customWidth="1"/>
    <col min="9237" max="9237" width="16.5546875" style="7" customWidth="1"/>
    <col min="9238" max="9238" width="14.5546875" style="7" customWidth="1"/>
    <col min="9239" max="9239" width="41.21875" style="7" customWidth="1"/>
    <col min="9240" max="9240" width="9.21875" style="7"/>
    <col min="9241" max="9246" width="17" style="7" customWidth="1"/>
    <col min="9247" max="9247" width="9.21875" style="7" customWidth="1"/>
    <col min="9248" max="9475" width="9.21875" style="7"/>
    <col min="9476" max="9476" width="16" style="7" customWidth="1"/>
    <col min="9477" max="9477" width="12.77734375" style="7" customWidth="1"/>
    <col min="9478" max="9478" width="12" style="7" customWidth="1"/>
    <col min="9479" max="9479" width="16" style="7" customWidth="1"/>
    <col min="9480" max="9480" width="55" style="7" bestFit="1" customWidth="1"/>
    <col min="9481" max="9481" width="3.21875" style="7" customWidth="1"/>
    <col min="9482" max="9482" width="16" style="7" customWidth="1"/>
    <col min="9483" max="9483" width="16.21875" style="7" customWidth="1"/>
    <col min="9484" max="9484" width="14.77734375" style="7" bestFit="1" customWidth="1"/>
    <col min="9485" max="9485" width="3.44140625" style="7" customWidth="1"/>
    <col min="9486" max="9486" width="15.77734375" style="7" customWidth="1"/>
    <col min="9487" max="9487" width="21" style="7" customWidth="1"/>
    <col min="9488" max="9488" width="3.77734375" style="7" customWidth="1"/>
    <col min="9489" max="9489" width="16.77734375" style="7" customWidth="1"/>
    <col min="9490" max="9490" width="21.44140625" style="7" customWidth="1"/>
    <col min="9491" max="9491" width="13.5546875" style="7" customWidth="1"/>
    <col min="9492" max="9492" width="2.21875" style="7" customWidth="1"/>
    <col min="9493" max="9493" width="16.5546875" style="7" customWidth="1"/>
    <col min="9494" max="9494" width="14.5546875" style="7" customWidth="1"/>
    <col min="9495" max="9495" width="41.21875" style="7" customWidth="1"/>
    <col min="9496" max="9496" width="9.21875" style="7"/>
    <col min="9497" max="9502" width="17" style="7" customWidth="1"/>
    <col min="9503" max="9503" width="9.21875" style="7" customWidth="1"/>
    <col min="9504" max="9731" width="9.21875" style="7"/>
    <col min="9732" max="9732" width="16" style="7" customWidth="1"/>
    <col min="9733" max="9733" width="12.77734375" style="7" customWidth="1"/>
    <col min="9734" max="9734" width="12" style="7" customWidth="1"/>
    <col min="9735" max="9735" width="16" style="7" customWidth="1"/>
    <col min="9736" max="9736" width="55" style="7" bestFit="1" customWidth="1"/>
    <col min="9737" max="9737" width="3.21875" style="7" customWidth="1"/>
    <col min="9738" max="9738" width="16" style="7" customWidth="1"/>
    <col min="9739" max="9739" width="16.21875" style="7" customWidth="1"/>
    <col min="9740" max="9740" width="14.77734375" style="7" bestFit="1" customWidth="1"/>
    <col min="9741" max="9741" width="3.44140625" style="7" customWidth="1"/>
    <col min="9742" max="9742" width="15.77734375" style="7" customWidth="1"/>
    <col min="9743" max="9743" width="21" style="7" customWidth="1"/>
    <col min="9744" max="9744" width="3.77734375" style="7" customWidth="1"/>
    <col min="9745" max="9745" width="16.77734375" style="7" customWidth="1"/>
    <col min="9746" max="9746" width="21.44140625" style="7" customWidth="1"/>
    <col min="9747" max="9747" width="13.5546875" style="7" customWidth="1"/>
    <col min="9748" max="9748" width="2.21875" style="7" customWidth="1"/>
    <col min="9749" max="9749" width="16.5546875" style="7" customWidth="1"/>
    <col min="9750" max="9750" width="14.5546875" style="7" customWidth="1"/>
    <col min="9751" max="9751" width="41.21875" style="7" customWidth="1"/>
    <col min="9752" max="9752" width="9.21875" style="7"/>
    <col min="9753" max="9758" width="17" style="7" customWidth="1"/>
    <col min="9759" max="9759" width="9.21875" style="7" customWidth="1"/>
    <col min="9760" max="9987" width="9.21875" style="7"/>
    <col min="9988" max="9988" width="16" style="7" customWidth="1"/>
    <col min="9989" max="9989" width="12.77734375" style="7" customWidth="1"/>
    <col min="9990" max="9990" width="12" style="7" customWidth="1"/>
    <col min="9991" max="9991" width="16" style="7" customWidth="1"/>
    <col min="9992" max="9992" width="55" style="7" bestFit="1" customWidth="1"/>
    <col min="9993" max="9993" width="3.21875" style="7" customWidth="1"/>
    <col min="9994" max="9994" width="16" style="7" customWidth="1"/>
    <col min="9995" max="9995" width="16.21875" style="7" customWidth="1"/>
    <col min="9996" max="9996" width="14.77734375" style="7" bestFit="1" customWidth="1"/>
    <col min="9997" max="9997" width="3.44140625" style="7" customWidth="1"/>
    <col min="9998" max="9998" width="15.77734375" style="7" customWidth="1"/>
    <col min="9999" max="9999" width="21" style="7" customWidth="1"/>
    <col min="10000" max="10000" width="3.77734375" style="7" customWidth="1"/>
    <col min="10001" max="10001" width="16.77734375" style="7" customWidth="1"/>
    <col min="10002" max="10002" width="21.44140625" style="7" customWidth="1"/>
    <col min="10003" max="10003" width="13.5546875" style="7" customWidth="1"/>
    <col min="10004" max="10004" width="2.21875" style="7" customWidth="1"/>
    <col min="10005" max="10005" width="16.5546875" style="7" customWidth="1"/>
    <col min="10006" max="10006" width="14.5546875" style="7" customWidth="1"/>
    <col min="10007" max="10007" width="41.21875" style="7" customWidth="1"/>
    <col min="10008" max="10008" width="9.21875" style="7"/>
    <col min="10009" max="10014" width="17" style="7" customWidth="1"/>
    <col min="10015" max="10015" width="9.21875" style="7" customWidth="1"/>
    <col min="10016" max="10243" width="9.21875" style="7"/>
    <col min="10244" max="10244" width="16" style="7" customWidth="1"/>
    <col min="10245" max="10245" width="12.77734375" style="7" customWidth="1"/>
    <col min="10246" max="10246" width="12" style="7" customWidth="1"/>
    <col min="10247" max="10247" width="16" style="7" customWidth="1"/>
    <col min="10248" max="10248" width="55" style="7" bestFit="1" customWidth="1"/>
    <col min="10249" max="10249" width="3.21875" style="7" customWidth="1"/>
    <col min="10250" max="10250" width="16" style="7" customWidth="1"/>
    <col min="10251" max="10251" width="16.21875" style="7" customWidth="1"/>
    <col min="10252" max="10252" width="14.77734375" style="7" bestFit="1" customWidth="1"/>
    <col min="10253" max="10253" width="3.44140625" style="7" customWidth="1"/>
    <col min="10254" max="10254" width="15.77734375" style="7" customWidth="1"/>
    <col min="10255" max="10255" width="21" style="7" customWidth="1"/>
    <col min="10256" max="10256" width="3.77734375" style="7" customWidth="1"/>
    <col min="10257" max="10257" width="16.77734375" style="7" customWidth="1"/>
    <col min="10258" max="10258" width="21.44140625" style="7" customWidth="1"/>
    <col min="10259" max="10259" width="13.5546875" style="7" customWidth="1"/>
    <col min="10260" max="10260" width="2.21875" style="7" customWidth="1"/>
    <col min="10261" max="10261" width="16.5546875" style="7" customWidth="1"/>
    <col min="10262" max="10262" width="14.5546875" style="7" customWidth="1"/>
    <col min="10263" max="10263" width="41.21875" style="7" customWidth="1"/>
    <col min="10264" max="10264" width="9.21875" style="7"/>
    <col min="10265" max="10270" width="17" style="7" customWidth="1"/>
    <col min="10271" max="10271" width="9.21875" style="7" customWidth="1"/>
    <col min="10272" max="10499" width="9.21875" style="7"/>
    <col min="10500" max="10500" width="16" style="7" customWidth="1"/>
    <col min="10501" max="10501" width="12.77734375" style="7" customWidth="1"/>
    <col min="10502" max="10502" width="12" style="7" customWidth="1"/>
    <col min="10503" max="10503" width="16" style="7" customWidth="1"/>
    <col min="10504" max="10504" width="55" style="7" bestFit="1" customWidth="1"/>
    <col min="10505" max="10505" width="3.21875" style="7" customWidth="1"/>
    <col min="10506" max="10506" width="16" style="7" customWidth="1"/>
    <col min="10507" max="10507" width="16.21875" style="7" customWidth="1"/>
    <col min="10508" max="10508" width="14.77734375" style="7" bestFit="1" customWidth="1"/>
    <col min="10509" max="10509" width="3.44140625" style="7" customWidth="1"/>
    <col min="10510" max="10510" width="15.77734375" style="7" customWidth="1"/>
    <col min="10511" max="10511" width="21" style="7" customWidth="1"/>
    <col min="10512" max="10512" width="3.77734375" style="7" customWidth="1"/>
    <col min="10513" max="10513" width="16.77734375" style="7" customWidth="1"/>
    <col min="10514" max="10514" width="21.44140625" style="7" customWidth="1"/>
    <col min="10515" max="10515" width="13.5546875" style="7" customWidth="1"/>
    <col min="10516" max="10516" width="2.21875" style="7" customWidth="1"/>
    <col min="10517" max="10517" width="16.5546875" style="7" customWidth="1"/>
    <col min="10518" max="10518" width="14.5546875" style="7" customWidth="1"/>
    <col min="10519" max="10519" width="41.21875" style="7" customWidth="1"/>
    <col min="10520" max="10520" width="9.21875" style="7"/>
    <col min="10521" max="10526" width="17" style="7" customWidth="1"/>
    <col min="10527" max="10527" width="9.21875" style="7" customWidth="1"/>
    <col min="10528" max="10755" width="9.21875" style="7"/>
    <col min="10756" max="10756" width="16" style="7" customWidth="1"/>
    <col min="10757" max="10757" width="12.77734375" style="7" customWidth="1"/>
    <col min="10758" max="10758" width="12" style="7" customWidth="1"/>
    <col min="10759" max="10759" width="16" style="7" customWidth="1"/>
    <col min="10760" max="10760" width="55" style="7" bestFit="1" customWidth="1"/>
    <col min="10761" max="10761" width="3.21875" style="7" customWidth="1"/>
    <col min="10762" max="10762" width="16" style="7" customWidth="1"/>
    <col min="10763" max="10763" width="16.21875" style="7" customWidth="1"/>
    <col min="10764" max="10764" width="14.77734375" style="7" bestFit="1" customWidth="1"/>
    <col min="10765" max="10765" width="3.44140625" style="7" customWidth="1"/>
    <col min="10766" max="10766" width="15.77734375" style="7" customWidth="1"/>
    <col min="10767" max="10767" width="21" style="7" customWidth="1"/>
    <col min="10768" max="10768" width="3.77734375" style="7" customWidth="1"/>
    <col min="10769" max="10769" width="16.77734375" style="7" customWidth="1"/>
    <col min="10770" max="10770" width="21.44140625" style="7" customWidth="1"/>
    <col min="10771" max="10771" width="13.5546875" style="7" customWidth="1"/>
    <col min="10772" max="10772" width="2.21875" style="7" customWidth="1"/>
    <col min="10773" max="10773" width="16.5546875" style="7" customWidth="1"/>
    <col min="10774" max="10774" width="14.5546875" style="7" customWidth="1"/>
    <col min="10775" max="10775" width="41.21875" style="7" customWidth="1"/>
    <col min="10776" max="10776" width="9.21875" style="7"/>
    <col min="10777" max="10782" width="17" style="7" customWidth="1"/>
    <col min="10783" max="10783" width="9.21875" style="7" customWidth="1"/>
    <col min="10784" max="11011" width="9.21875" style="7"/>
    <col min="11012" max="11012" width="16" style="7" customWidth="1"/>
    <col min="11013" max="11013" width="12.77734375" style="7" customWidth="1"/>
    <col min="11014" max="11014" width="12" style="7" customWidth="1"/>
    <col min="11015" max="11015" width="16" style="7" customWidth="1"/>
    <col min="11016" max="11016" width="55" style="7" bestFit="1" customWidth="1"/>
    <col min="11017" max="11017" width="3.21875" style="7" customWidth="1"/>
    <col min="11018" max="11018" width="16" style="7" customWidth="1"/>
    <col min="11019" max="11019" width="16.21875" style="7" customWidth="1"/>
    <col min="11020" max="11020" width="14.77734375" style="7" bestFit="1" customWidth="1"/>
    <col min="11021" max="11021" width="3.44140625" style="7" customWidth="1"/>
    <col min="11022" max="11022" width="15.77734375" style="7" customWidth="1"/>
    <col min="11023" max="11023" width="21" style="7" customWidth="1"/>
    <col min="11024" max="11024" width="3.77734375" style="7" customWidth="1"/>
    <col min="11025" max="11025" width="16.77734375" style="7" customWidth="1"/>
    <col min="11026" max="11026" width="21.44140625" style="7" customWidth="1"/>
    <col min="11027" max="11027" width="13.5546875" style="7" customWidth="1"/>
    <col min="11028" max="11028" width="2.21875" style="7" customWidth="1"/>
    <col min="11029" max="11029" width="16.5546875" style="7" customWidth="1"/>
    <col min="11030" max="11030" width="14.5546875" style="7" customWidth="1"/>
    <col min="11031" max="11031" width="41.21875" style="7" customWidth="1"/>
    <col min="11032" max="11032" width="9.21875" style="7"/>
    <col min="11033" max="11038" width="17" style="7" customWidth="1"/>
    <col min="11039" max="11039" width="9.21875" style="7" customWidth="1"/>
    <col min="11040" max="11267" width="9.21875" style="7"/>
    <col min="11268" max="11268" width="16" style="7" customWidth="1"/>
    <col min="11269" max="11269" width="12.77734375" style="7" customWidth="1"/>
    <col min="11270" max="11270" width="12" style="7" customWidth="1"/>
    <col min="11271" max="11271" width="16" style="7" customWidth="1"/>
    <col min="11272" max="11272" width="55" style="7" bestFit="1" customWidth="1"/>
    <col min="11273" max="11273" width="3.21875" style="7" customWidth="1"/>
    <col min="11274" max="11274" width="16" style="7" customWidth="1"/>
    <col min="11275" max="11275" width="16.21875" style="7" customWidth="1"/>
    <col min="11276" max="11276" width="14.77734375" style="7" bestFit="1" customWidth="1"/>
    <col min="11277" max="11277" width="3.44140625" style="7" customWidth="1"/>
    <col min="11278" max="11278" width="15.77734375" style="7" customWidth="1"/>
    <col min="11279" max="11279" width="21" style="7" customWidth="1"/>
    <col min="11280" max="11280" width="3.77734375" style="7" customWidth="1"/>
    <col min="11281" max="11281" width="16.77734375" style="7" customWidth="1"/>
    <col min="11282" max="11282" width="21.44140625" style="7" customWidth="1"/>
    <col min="11283" max="11283" width="13.5546875" style="7" customWidth="1"/>
    <col min="11284" max="11284" width="2.21875" style="7" customWidth="1"/>
    <col min="11285" max="11285" width="16.5546875" style="7" customWidth="1"/>
    <col min="11286" max="11286" width="14.5546875" style="7" customWidth="1"/>
    <col min="11287" max="11287" width="41.21875" style="7" customWidth="1"/>
    <col min="11288" max="11288" width="9.21875" style="7"/>
    <col min="11289" max="11294" width="17" style="7" customWidth="1"/>
    <col min="11295" max="11295" width="9.21875" style="7" customWidth="1"/>
    <col min="11296" max="11523" width="9.21875" style="7"/>
    <col min="11524" max="11524" width="16" style="7" customWidth="1"/>
    <col min="11525" max="11525" width="12.77734375" style="7" customWidth="1"/>
    <col min="11526" max="11526" width="12" style="7" customWidth="1"/>
    <col min="11527" max="11527" width="16" style="7" customWidth="1"/>
    <col min="11528" max="11528" width="55" style="7" bestFit="1" customWidth="1"/>
    <col min="11529" max="11529" width="3.21875" style="7" customWidth="1"/>
    <col min="11530" max="11530" width="16" style="7" customWidth="1"/>
    <col min="11531" max="11531" width="16.21875" style="7" customWidth="1"/>
    <col min="11532" max="11532" width="14.77734375" style="7" bestFit="1" customWidth="1"/>
    <col min="11533" max="11533" width="3.44140625" style="7" customWidth="1"/>
    <col min="11534" max="11534" width="15.77734375" style="7" customWidth="1"/>
    <col min="11535" max="11535" width="21" style="7" customWidth="1"/>
    <col min="11536" max="11536" width="3.77734375" style="7" customWidth="1"/>
    <col min="11537" max="11537" width="16.77734375" style="7" customWidth="1"/>
    <col min="11538" max="11538" width="21.44140625" style="7" customWidth="1"/>
    <col min="11539" max="11539" width="13.5546875" style="7" customWidth="1"/>
    <col min="11540" max="11540" width="2.21875" style="7" customWidth="1"/>
    <col min="11541" max="11541" width="16.5546875" style="7" customWidth="1"/>
    <col min="11542" max="11542" width="14.5546875" style="7" customWidth="1"/>
    <col min="11543" max="11543" width="41.21875" style="7" customWidth="1"/>
    <col min="11544" max="11544" width="9.21875" style="7"/>
    <col min="11545" max="11550" width="17" style="7" customWidth="1"/>
    <col min="11551" max="11551" width="9.21875" style="7" customWidth="1"/>
    <col min="11552" max="11779" width="9.21875" style="7"/>
    <col min="11780" max="11780" width="16" style="7" customWidth="1"/>
    <col min="11781" max="11781" width="12.77734375" style="7" customWidth="1"/>
    <col min="11782" max="11782" width="12" style="7" customWidth="1"/>
    <col min="11783" max="11783" width="16" style="7" customWidth="1"/>
    <col min="11784" max="11784" width="55" style="7" bestFit="1" customWidth="1"/>
    <col min="11785" max="11785" width="3.21875" style="7" customWidth="1"/>
    <col min="11786" max="11786" width="16" style="7" customWidth="1"/>
    <col min="11787" max="11787" width="16.21875" style="7" customWidth="1"/>
    <col min="11788" max="11788" width="14.77734375" style="7" bestFit="1" customWidth="1"/>
    <col min="11789" max="11789" width="3.44140625" style="7" customWidth="1"/>
    <col min="11790" max="11790" width="15.77734375" style="7" customWidth="1"/>
    <col min="11791" max="11791" width="21" style="7" customWidth="1"/>
    <col min="11792" max="11792" width="3.77734375" style="7" customWidth="1"/>
    <col min="11793" max="11793" width="16.77734375" style="7" customWidth="1"/>
    <col min="11794" max="11794" width="21.44140625" style="7" customWidth="1"/>
    <col min="11795" max="11795" width="13.5546875" style="7" customWidth="1"/>
    <col min="11796" max="11796" width="2.21875" style="7" customWidth="1"/>
    <col min="11797" max="11797" width="16.5546875" style="7" customWidth="1"/>
    <col min="11798" max="11798" width="14.5546875" style="7" customWidth="1"/>
    <col min="11799" max="11799" width="41.21875" style="7" customWidth="1"/>
    <col min="11800" max="11800" width="9.21875" style="7"/>
    <col min="11801" max="11806" width="17" style="7" customWidth="1"/>
    <col min="11807" max="11807" width="9.21875" style="7" customWidth="1"/>
    <col min="11808" max="12035" width="9.21875" style="7"/>
    <col min="12036" max="12036" width="16" style="7" customWidth="1"/>
    <col min="12037" max="12037" width="12.77734375" style="7" customWidth="1"/>
    <col min="12038" max="12038" width="12" style="7" customWidth="1"/>
    <col min="12039" max="12039" width="16" style="7" customWidth="1"/>
    <col min="12040" max="12040" width="55" style="7" bestFit="1" customWidth="1"/>
    <col min="12041" max="12041" width="3.21875" style="7" customWidth="1"/>
    <col min="12042" max="12042" width="16" style="7" customWidth="1"/>
    <col min="12043" max="12043" width="16.21875" style="7" customWidth="1"/>
    <col min="12044" max="12044" width="14.77734375" style="7" bestFit="1" customWidth="1"/>
    <col min="12045" max="12045" width="3.44140625" style="7" customWidth="1"/>
    <col min="12046" max="12046" width="15.77734375" style="7" customWidth="1"/>
    <col min="12047" max="12047" width="21" style="7" customWidth="1"/>
    <col min="12048" max="12048" width="3.77734375" style="7" customWidth="1"/>
    <col min="12049" max="12049" width="16.77734375" style="7" customWidth="1"/>
    <col min="12050" max="12050" width="21.44140625" style="7" customWidth="1"/>
    <col min="12051" max="12051" width="13.5546875" style="7" customWidth="1"/>
    <col min="12052" max="12052" width="2.21875" style="7" customWidth="1"/>
    <col min="12053" max="12053" width="16.5546875" style="7" customWidth="1"/>
    <col min="12054" max="12054" width="14.5546875" style="7" customWidth="1"/>
    <col min="12055" max="12055" width="41.21875" style="7" customWidth="1"/>
    <col min="12056" max="12056" width="9.21875" style="7"/>
    <col min="12057" max="12062" width="17" style="7" customWidth="1"/>
    <col min="12063" max="12063" width="9.21875" style="7" customWidth="1"/>
    <col min="12064" max="12291" width="9.21875" style="7"/>
    <col min="12292" max="12292" width="16" style="7" customWidth="1"/>
    <col min="12293" max="12293" width="12.77734375" style="7" customWidth="1"/>
    <col min="12294" max="12294" width="12" style="7" customWidth="1"/>
    <col min="12295" max="12295" width="16" style="7" customWidth="1"/>
    <col min="12296" max="12296" width="55" style="7" bestFit="1" customWidth="1"/>
    <col min="12297" max="12297" width="3.21875" style="7" customWidth="1"/>
    <col min="12298" max="12298" width="16" style="7" customWidth="1"/>
    <col min="12299" max="12299" width="16.21875" style="7" customWidth="1"/>
    <col min="12300" max="12300" width="14.77734375" style="7" bestFit="1" customWidth="1"/>
    <col min="12301" max="12301" width="3.44140625" style="7" customWidth="1"/>
    <col min="12302" max="12302" width="15.77734375" style="7" customWidth="1"/>
    <col min="12303" max="12303" width="21" style="7" customWidth="1"/>
    <col min="12304" max="12304" width="3.77734375" style="7" customWidth="1"/>
    <col min="12305" max="12305" width="16.77734375" style="7" customWidth="1"/>
    <col min="12306" max="12306" width="21.44140625" style="7" customWidth="1"/>
    <col min="12307" max="12307" width="13.5546875" style="7" customWidth="1"/>
    <col min="12308" max="12308" width="2.21875" style="7" customWidth="1"/>
    <col min="12309" max="12309" width="16.5546875" style="7" customWidth="1"/>
    <col min="12310" max="12310" width="14.5546875" style="7" customWidth="1"/>
    <col min="12311" max="12311" width="41.21875" style="7" customWidth="1"/>
    <col min="12312" max="12312" width="9.21875" style="7"/>
    <col min="12313" max="12318" width="17" style="7" customWidth="1"/>
    <col min="12319" max="12319" width="9.21875" style="7" customWidth="1"/>
    <col min="12320" max="12547" width="9.21875" style="7"/>
    <col min="12548" max="12548" width="16" style="7" customWidth="1"/>
    <col min="12549" max="12549" width="12.77734375" style="7" customWidth="1"/>
    <col min="12550" max="12550" width="12" style="7" customWidth="1"/>
    <col min="12551" max="12551" width="16" style="7" customWidth="1"/>
    <col min="12552" max="12552" width="55" style="7" bestFit="1" customWidth="1"/>
    <col min="12553" max="12553" width="3.21875" style="7" customWidth="1"/>
    <col min="12554" max="12554" width="16" style="7" customWidth="1"/>
    <col min="12555" max="12555" width="16.21875" style="7" customWidth="1"/>
    <col min="12556" max="12556" width="14.77734375" style="7" bestFit="1" customWidth="1"/>
    <col min="12557" max="12557" width="3.44140625" style="7" customWidth="1"/>
    <col min="12558" max="12558" width="15.77734375" style="7" customWidth="1"/>
    <col min="12559" max="12559" width="21" style="7" customWidth="1"/>
    <col min="12560" max="12560" width="3.77734375" style="7" customWidth="1"/>
    <col min="12561" max="12561" width="16.77734375" style="7" customWidth="1"/>
    <col min="12562" max="12562" width="21.44140625" style="7" customWidth="1"/>
    <col min="12563" max="12563" width="13.5546875" style="7" customWidth="1"/>
    <col min="12564" max="12564" width="2.21875" style="7" customWidth="1"/>
    <col min="12565" max="12565" width="16.5546875" style="7" customWidth="1"/>
    <col min="12566" max="12566" width="14.5546875" style="7" customWidth="1"/>
    <col min="12567" max="12567" width="41.21875" style="7" customWidth="1"/>
    <col min="12568" max="12568" width="9.21875" style="7"/>
    <col min="12569" max="12574" width="17" style="7" customWidth="1"/>
    <col min="12575" max="12575" width="9.21875" style="7" customWidth="1"/>
    <col min="12576" max="12803" width="9.21875" style="7"/>
    <col min="12804" max="12804" width="16" style="7" customWidth="1"/>
    <col min="12805" max="12805" width="12.77734375" style="7" customWidth="1"/>
    <col min="12806" max="12806" width="12" style="7" customWidth="1"/>
    <col min="12807" max="12807" width="16" style="7" customWidth="1"/>
    <col min="12808" max="12808" width="55" style="7" bestFit="1" customWidth="1"/>
    <col min="12809" max="12809" width="3.21875" style="7" customWidth="1"/>
    <col min="12810" max="12810" width="16" style="7" customWidth="1"/>
    <col min="12811" max="12811" width="16.21875" style="7" customWidth="1"/>
    <col min="12812" max="12812" width="14.77734375" style="7" bestFit="1" customWidth="1"/>
    <col min="12813" max="12813" width="3.44140625" style="7" customWidth="1"/>
    <col min="12814" max="12814" width="15.77734375" style="7" customWidth="1"/>
    <col min="12815" max="12815" width="21" style="7" customWidth="1"/>
    <col min="12816" max="12816" width="3.77734375" style="7" customWidth="1"/>
    <col min="12817" max="12817" width="16.77734375" style="7" customWidth="1"/>
    <col min="12818" max="12818" width="21.44140625" style="7" customWidth="1"/>
    <col min="12819" max="12819" width="13.5546875" style="7" customWidth="1"/>
    <col min="12820" max="12820" width="2.21875" style="7" customWidth="1"/>
    <col min="12821" max="12821" width="16.5546875" style="7" customWidth="1"/>
    <col min="12822" max="12822" width="14.5546875" style="7" customWidth="1"/>
    <col min="12823" max="12823" width="41.21875" style="7" customWidth="1"/>
    <col min="12824" max="12824" width="9.21875" style="7"/>
    <col min="12825" max="12830" width="17" style="7" customWidth="1"/>
    <col min="12831" max="12831" width="9.21875" style="7" customWidth="1"/>
    <col min="12832" max="13059" width="9.21875" style="7"/>
    <col min="13060" max="13060" width="16" style="7" customWidth="1"/>
    <col min="13061" max="13061" width="12.77734375" style="7" customWidth="1"/>
    <col min="13062" max="13062" width="12" style="7" customWidth="1"/>
    <col min="13063" max="13063" width="16" style="7" customWidth="1"/>
    <col min="13064" max="13064" width="55" style="7" bestFit="1" customWidth="1"/>
    <col min="13065" max="13065" width="3.21875" style="7" customWidth="1"/>
    <col min="13066" max="13066" width="16" style="7" customWidth="1"/>
    <col min="13067" max="13067" width="16.21875" style="7" customWidth="1"/>
    <col min="13068" max="13068" width="14.77734375" style="7" bestFit="1" customWidth="1"/>
    <col min="13069" max="13069" width="3.44140625" style="7" customWidth="1"/>
    <col min="13070" max="13070" width="15.77734375" style="7" customWidth="1"/>
    <col min="13071" max="13071" width="21" style="7" customWidth="1"/>
    <col min="13072" max="13072" width="3.77734375" style="7" customWidth="1"/>
    <col min="13073" max="13073" width="16.77734375" style="7" customWidth="1"/>
    <col min="13074" max="13074" width="21.44140625" style="7" customWidth="1"/>
    <col min="13075" max="13075" width="13.5546875" style="7" customWidth="1"/>
    <col min="13076" max="13076" width="2.21875" style="7" customWidth="1"/>
    <col min="13077" max="13077" width="16.5546875" style="7" customWidth="1"/>
    <col min="13078" max="13078" width="14.5546875" style="7" customWidth="1"/>
    <col min="13079" max="13079" width="41.21875" style="7" customWidth="1"/>
    <col min="13080" max="13080" width="9.21875" style="7"/>
    <col min="13081" max="13086" width="17" style="7" customWidth="1"/>
    <col min="13087" max="13087" width="9.21875" style="7" customWidth="1"/>
    <col min="13088" max="13315" width="9.21875" style="7"/>
    <col min="13316" max="13316" width="16" style="7" customWidth="1"/>
    <col min="13317" max="13317" width="12.77734375" style="7" customWidth="1"/>
    <col min="13318" max="13318" width="12" style="7" customWidth="1"/>
    <col min="13319" max="13319" width="16" style="7" customWidth="1"/>
    <col min="13320" max="13320" width="55" style="7" bestFit="1" customWidth="1"/>
    <col min="13321" max="13321" width="3.21875" style="7" customWidth="1"/>
    <col min="13322" max="13322" width="16" style="7" customWidth="1"/>
    <col min="13323" max="13323" width="16.21875" style="7" customWidth="1"/>
    <col min="13324" max="13324" width="14.77734375" style="7" bestFit="1" customWidth="1"/>
    <col min="13325" max="13325" width="3.44140625" style="7" customWidth="1"/>
    <col min="13326" max="13326" width="15.77734375" style="7" customWidth="1"/>
    <col min="13327" max="13327" width="21" style="7" customWidth="1"/>
    <col min="13328" max="13328" width="3.77734375" style="7" customWidth="1"/>
    <col min="13329" max="13329" width="16.77734375" style="7" customWidth="1"/>
    <col min="13330" max="13330" width="21.44140625" style="7" customWidth="1"/>
    <col min="13331" max="13331" width="13.5546875" style="7" customWidth="1"/>
    <col min="13332" max="13332" width="2.21875" style="7" customWidth="1"/>
    <col min="13333" max="13333" width="16.5546875" style="7" customWidth="1"/>
    <col min="13334" max="13334" width="14.5546875" style="7" customWidth="1"/>
    <col min="13335" max="13335" width="41.21875" style="7" customWidth="1"/>
    <col min="13336" max="13336" width="9.21875" style="7"/>
    <col min="13337" max="13342" width="17" style="7" customWidth="1"/>
    <col min="13343" max="13343" width="9.21875" style="7" customWidth="1"/>
    <col min="13344" max="13571" width="9.21875" style="7"/>
    <col min="13572" max="13572" width="16" style="7" customWidth="1"/>
    <col min="13573" max="13573" width="12.77734375" style="7" customWidth="1"/>
    <col min="13574" max="13574" width="12" style="7" customWidth="1"/>
    <col min="13575" max="13575" width="16" style="7" customWidth="1"/>
    <col min="13576" max="13576" width="55" style="7" bestFit="1" customWidth="1"/>
    <col min="13577" max="13577" width="3.21875" style="7" customWidth="1"/>
    <col min="13578" max="13578" width="16" style="7" customWidth="1"/>
    <col min="13579" max="13579" width="16.21875" style="7" customWidth="1"/>
    <col min="13580" max="13580" width="14.77734375" style="7" bestFit="1" customWidth="1"/>
    <col min="13581" max="13581" width="3.44140625" style="7" customWidth="1"/>
    <col min="13582" max="13582" width="15.77734375" style="7" customWidth="1"/>
    <col min="13583" max="13583" width="21" style="7" customWidth="1"/>
    <col min="13584" max="13584" width="3.77734375" style="7" customWidth="1"/>
    <col min="13585" max="13585" width="16.77734375" style="7" customWidth="1"/>
    <col min="13586" max="13586" width="21.44140625" style="7" customWidth="1"/>
    <col min="13587" max="13587" width="13.5546875" style="7" customWidth="1"/>
    <col min="13588" max="13588" width="2.21875" style="7" customWidth="1"/>
    <col min="13589" max="13589" width="16.5546875" style="7" customWidth="1"/>
    <col min="13590" max="13590" width="14.5546875" style="7" customWidth="1"/>
    <col min="13591" max="13591" width="41.21875" style="7" customWidth="1"/>
    <col min="13592" max="13592" width="9.21875" style="7"/>
    <col min="13593" max="13598" width="17" style="7" customWidth="1"/>
    <col min="13599" max="13599" width="9.21875" style="7" customWidth="1"/>
    <col min="13600" max="13827" width="9.21875" style="7"/>
    <col min="13828" max="13828" width="16" style="7" customWidth="1"/>
    <col min="13829" max="13829" width="12.77734375" style="7" customWidth="1"/>
    <col min="13830" max="13830" width="12" style="7" customWidth="1"/>
    <col min="13831" max="13831" width="16" style="7" customWidth="1"/>
    <col min="13832" max="13832" width="55" style="7" bestFit="1" customWidth="1"/>
    <col min="13833" max="13833" width="3.21875" style="7" customWidth="1"/>
    <col min="13834" max="13834" width="16" style="7" customWidth="1"/>
    <col min="13835" max="13835" width="16.21875" style="7" customWidth="1"/>
    <col min="13836" max="13836" width="14.77734375" style="7" bestFit="1" customWidth="1"/>
    <col min="13837" max="13837" width="3.44140625" style="7" customWidth="1"/>
    <col min="13838" max="13838" width="15.77734375" style="7" customWidth="1"/>
    <col min="13839" max="13839" width="21" style="7" customWidth="1"/>
    <col min="13840" max="13840" width="3.77734375" style="7" customWidth="1"/>
    <col min="13841" max="13841" width="16.77734375" style="7" customWidth="1"/>
    <col min="13842" max="13842" width="21.44140625" style="7" customWidth="1"/>
    <col min="13843" max="13843" width="13.5546875" style="7" customWidth="1"/>
    <col min="13844" max="13844" width="2.21875" style="7" customWidth="1"/>
    <col min="13845" max="13845" width="16.5546875" style="7" customWidth="1"/>
    <col min="13846" max="13846" width="14.5546875" style="7" customWidth="1"/>
    <col min="13847" max="13847" width="41.21875" style="7" customWidth="1"/>
    <col min="13848" max="13848" width="9.21875" style="7"/>
    <col min="13849" max="13854" width="17" style="7" customWidth="1"/>
    <col min="13855" max="13855" width="9.21875" style="7" customWidth="1"/>
    <col min="13856" max="14083" width="9.21875" style="7"/>
    <col min="14084" max="14084" width="16" style="7" customWidth="1"/>
    <col min="14085" max="14085" width="12.77734375" style="7" customWidth="1"/>
    <col min="14086" max="14086" width="12" style="7" customWidth="1"/>
    <col min="14087" max="14087" width="16" style="7" customWidth="1"/>
    <col min="14088" max="14088" width="55" style="7" bestFit="1" customWidth="1"/>
    <col min="14089" max="14089" width="3.21875" style="7" customWidth="1"/>
    <col min="14090" max="14090" width="16" style="7" customWidth="1"/>
    <col min="14091" max="14091" width="16.21875" style="7" customWidth="1"/>
    <col min="14092" max="14092" width="14.77734375" style="7" bestFit="1" customWidth="1"/>
    <col min="14093" max="14093" width="3.44140625" style="7" customWidth="1"/>
    <col min="14094" max="14094" width="15.77734375" style="7" customWidth="1"/>
    <col min="14095" max="14095" width="21" style="7" customWidth="1"/>
    <col min="14096" max="14096" width="3.77734375" style="7" customWidth="1"/>
    <col min="14097" max="14097" width="16.77734375" style="7" customWidth="1"/>
    <col min="14098" max="14098" width="21.44140625" style="7" customWidth="1"/>
    <col min="14099" max="14099" width="13.5546875" style="7" customWidth="1"/>
    <col min="14100" max="14100" width="2.21875" style="7" customWidth="1"/>
    <col min="14101" max="14101" width="16.5546875" style="7" customWidth="1"/>
    <col min="14102" max="14102" width="14.5546875" style="7" customWidth="1"/>
    <col min="14103" max="14103" width="41.21875" style="7" customWidth="1"/>
    <col min="14104" max="14104" width="9.21875" style="7"/>
    <col min="14105" max="14110" width="17" style="7" customWidth="1"/>
    <col min="14111" max="14111" width="9.21875" style="7" customWidth="1"/>
    <col min="14112" max="14339" width="9.21875" style="7"/>
    <col min="14340" max="14340" width="16" style="7" customWidth="1"/>
    <col min="14341" max="14341" width="12.77734375" style="7" customWidth="1"/>
    <col min="14342" max="14342" width="12" style="7" customWidth="1"/>
    <col min="14343" max="14343" width="16" style="7" customWidth="1"/>
    <col min="14344" max="14344" width="55" style="7" bestFit="1" customWidth="1"/>
    <col min="14345" max="14345" width="3.21875" style="7" customWidth="1"/>
    <col min="14346" max="14346" width="16" style="7" customWidth="1"/>
    <col min="14347" max="14347" width="16.21875" style="7" customWidth="1"/>
    <col min="14348" max="14348" width="14.77734375" style="7" bestFit="1" customWidth="1"/>
    <col min="14349" max="14349" width="3.44140625" style="7" customWidth="1"/>
    <col min="14350" max="14350" width="15.77734375" style="7" customWidth="1"/>
    <col min="14351" max="14351" width="21" style="7" customWidth="1"/>
    <col min="14352" max="14352" width="3.77734375" style="7" customWidth="1"/>
    <col min="14353" max="14353" width="16.77734375" style="7" customWidth="1"/>
    <col min="14354" max="14354" width="21.44140625" style="7" customWidth="1"/>
    <col min="14355" max="14355" width="13.5546875" style="7" customWidth="1"/>
    <col min="14356" max="14356" width="2.21875" style="7" customWidth="1"/>
    <col min="14357" max="14357" width="16.5546875" style="7" customWidth="1"/>
    <col min="14358" max="14358" width="14.5546875" style="7" customWidth="1"/>
    <col min="14359" max="14359" width="41.21875" style="7" customWidth="1"/>
    <col min="14360" max="14360" width="9.21875" style="7"/>
    <col min="14361" max="14366" width="17" style="7" customWidth="1"/>
    <col min="14367" max="14367" width="9.21875" style="7" customWidth="1"/>
    <col min="14368" max="14595" width="9.21875" style="7"/>
    <col min="14596" max="14596" width="16" style="7" customWidth="1"/>
    <col min="14597" max="14597" width="12.77734375" style="7" customWidth="1"/>
    <col min="14598" max="14598" width="12" style="7" customWidth="1"/>
    <col min="14599" max="14599" width="16" style="7" customWidth="1"/>
    <col min="14600" max="14600" width="55" style="7" bestFit="1" customWidth="1"/>
    <col min="14601" max="14601" width="3.21875" style="7" customWidth="1"/>
    <col min="14602" max="14602" width="16" style="7" customWidth="1"/>
    <col min="14603" max="14603" width="16.21875" style="7" customWidth="1"/>
    <col min="14604" max="14604" width="14.77734375" style="7" bestFit="1" customWidth="1"/>
    <col min="14605" max="14605" width="3.44140625" style="7" customWidth="1"/>
    <col min="14606" max="14606" width="15.77734375" style="7" customWidth="1"/>
    <col min="14607" max="14607" width="21" style="7" customWidth="1"/>
    <col min="14608" max="14608" width="3.77734375" style="7" customWidth="1"/>
    <col min="14609" max="14609" width="16.77734375" style="7" customWidth="1"/>
    <col min="14610" max="14610" width="21.44140625" style="7" customWidth="1"/>
    <col min="14611" max="14611" width="13.5546875" style="7" customWidth="1"/>
    <col min="14612" max="14612" width="2.21875" style="7" customWidth="1"/>
    <col min="14613" max="14613" width="16.5546875" style="7" customWidth="1"/>
    <col min="14614" max="14614" width="14.5546875" style="7" customWidth="1"/>
    <col min="14615" max="14615" width="41.21875" style="7" customWidth="1"/>
    <col min="14616" max="14616" width="9.21875" style="7"/>
    <col min="14617" max="14622" width="17" style="7" customWidth="1"/>
    <col min="14623" max="14623" width="9.21875" style="7" customWidth="1"/>
    <col min="14624" max="14851" width="9.21875" style="7"/>
    <col min="14852" max="14852" width="16" style="7" customWidth="1"/>
    <col min="14853" max="14853" width="12.77734375" style="7" customWidth="1"/>
    <col min="14854" max="14854" width="12" style="7" customWidth="1"/>
    <col min="14855" max="14855" width="16" style="7" customWidth="1"/>
    <col min="14856" max="14856" width="55" style="7" bestFit="1" customWidth="1"/>
    <col min="14857" max="14857" width="3.21875" style="7" customWidth="1"/>
    <col min="14858" max="14858" width="16" style="7" customWidth="1"/>
    <col min="14859" max="14859" width="16.21875" style="7" customWidth="1"/>
    <col min="14860" max="14860" width="14.77734375" style="7" bestFit="1" customWidth="1"/>
    <col min="14861" max="14861" width="3.44140625" style="7" customWidth="1"/>
    <col min="14862" max="14862" width="15.77734375" style="7" customWidth="1"/>
    <col min="14863" max="14863" width="21" style="7" customWidth="1"/>
    <col min="14864" max="14864" width="3.77734375" style="7" customWidth="1"/>
    <col min="14865" max="14865" width="16.77734375" style="7" customWidth="1"/>
    <col min="14866" max="14866" width="21.44140625" style="7" customWidth="1"/>
    <col min="14867" max="14867" width="13.5546875" style="7" customWidth="1"/>
    <col min="14868" max="14868" width="2.21875" style="7" customWidth="1"/>
    <col min="14869" max="14869" width="16.5546875" style="7" customWidth="1"/>
    <col min="14870" max="14870" width="14.5546875" style="7" customWidth="1"/>
    <col min="14871" max="14871" width="41.21875" style="7" customWidth="1"/>
    <col min="14872" max="14872" width="9.21875" style="7"/>
    <col min="14873" max="14878" width="17" style="7" customWidth="1"/>
    <col min="14879" max="14879" width="9.21875" style="7" customWidth="1"/>
    <col min="14880" max="15107" width="9.21875" style="7"/>
    <col min="15108" max="15108" width="16" style="7" customWidth="1"/>
    <col min="15109" max="15109" width="12.77734375" style="7" customWidth="1"/>
    <col min="15110" max="15110" width="12" style="7" customWidth="1"/>
    <col min="15111" max="15111" width="16" style="7" customWidth="1"/>
    <col min="15112" max="15112" width="55" style="7" bestFit="1" customWidth="1"/>
    <col min="15113" max="15113" width="3.21875" style="7" customWidth="1"/>
    <col min="15114" max="15114" width="16" style="7" customWidth="1"/>
    <col min="15115" max="15115" width="16.21875" style="7" customWidth="1"/>
    <col min="15116" max="15116" width="14.77734375" style="7" bestFit="1" customWidth="1"/>
    <col min="15117" max="15117" width="3.44140625" style="7" customWidth="1"/>
    <col min="15118" max="15118" width="15.77734375" style="7" customWidth="1"/>
    <col min="15119" max="15119" width="21" style="7" customWidth="1"/>
    <col min="15120" max="15120" width="3.77734375" style="7" customWidth="1"/>
    <col min="15121" max="15121" width="16.77734375" style="7" customWidth="1"/>
    <col min="15122" max="15122" width="21.44140625" style="7" customWidth="1"/>
    <col min="15123" max="15123" width="13.5546875" style="7" customWidth="1"/>
    <col min="15124" max="15124" width="2.21875" style="7" customWidth="1"/>
    <col min="15125" max="15125" width="16.5546875" style="7" customWidth="1"/>
    <col min="15126" max="15126" width="14.5546875" style="7" customWidth="1"/>
    <col min="15127" max="15127" width="41.21875" style="7" customWidth="1"/>
    <col min="15128" max="15128" width="9.21875" style="7"/>
    <col min="15129" max="15134" width="17" style="7" customWidth="1"/>
    <col min="15135" max="15135" width="9.21875" style="7" customWidth="1"/>
    <col min="15136" max="15363" width="9.21875" style="7"/>
    <col min="15364" max="15364" width="16" style="7" customWidth="1"/>
    <col min="15365" max="15365" width="12.77734375" style="7" customWidth="1"/>
    <col min="15366" max="15366" width="12" style="7" customWidth="1"/>
    <col min="15367" max="15367" width="16" style="7" customWidth="1"/>
    <col min="15368" max="15368" width="55" style="7" bestFit="1" customWidth="1"/>
    <col min="15369" max="15369" width="3.21875" style="7" customWidth="1"/>
    <col min="15370" max="15370" width="16" style="7" customWidth="1"/>
    <col min="15371" max="15371" width="16.21875" style="7" customWidth="1"/>
    <col min="15372" max="15372" width="14.77734375" style="7" bestFit="1" customWidth="1"/>
    <col min="15373" max="15373" width="3.44140625" style="7" customWidth="1"/>
    <col min="15374" max="15374" width="15.77734375" style="7" customWidth="1"/>
    <col min="15375" max="15375" width="21" style="7" customWidth="1"/>
    <col min="15376" max="15376" width="3.77734375" style="7" customWidth="1"/>
    <col min="15377" max="15377" width="16.77734375" style="7" customWidth="1"/>
    <col min="15378" max="15378" width="21.44140625" style="7" customWidth="1"/>
    <col min="15379" max="15379" width="13.5546875" style="7" customWidth="1"/>
    <col min="15380" max="15380" width="2.21875" style="7" customWidth="1"/>
    <col min="15381" max="15381" width="16.5546875" style="7" customWidth="1"/>
    <col min="15382" max="15382" width="14.5546875" style="7" customWidth="1"/>
    <col min="15383" max="15383" width="41.21875" style="7" customWidth="1"/>
    <col min="15384" max="15384" width="9.21875" style="7"/>
    <col min="15385" max="15390" width="17" style="7" customWidth="1"/>
    <col min="15391" max="15391" width="9.21875" style="7" customWidth="1"/>
    <col min="15392" max="15619" width="9.21875" style="7"/>
    <col min="15620" max="15620" width="16" style="7" customWidth="1"/>
    <col min="15621" max="15621" width="12.77734375" style="7" customWidth="1"/>
    <col min="15622" max="15622" width="12" style="7" customWidth="1"/>
    <col min="15623" max="15623" width="16" style="7" customWidth="1"/>
    <col min="15624" max="15624" width="55" style="7" bestFit="1" customWidth="1"/>
    <col min="15625" max="15625" width="3.21875" style="7" customWidth="1"/>
    <col min="15626" max="15626" width="16" style="7" customWidth="1"/>
    <col min="15627" max="15627" width="16.21875" style="7" customWidth="1"/>
    <col min="15628" max="15628" width="14.77734375" style="7" bestFit="1" customWidth="1"/>
    <col min="15629" max="15629" width="3.44140625" style="7" customWidth="1"/>
    <col min="15630" max="15630" width="15.77734375" style="7" customWidth="1"/>
    <col min="15631" max="15631" width="21" style="7" customWidth="1"/>
    <col min="15632" max="15632" width="3.77734375" style="7" customWidth="1"/>
    <col min="15633" max="15633" width="16.77734375" style="7" customWidth="1"/>
    <col min="15634" max="15634" width="21.44140625" style="7" customWidth="1"/>
    <col min="15635" max="15635" width="13.5546875" style="7" customWidth="1"/>
    <col min="15636" max="15636" width="2.21875" style="7" customWidth="1"/>
    <col min="15637" max="15637" width="16.5546875" style="7" customWidth="1"/>
    <col min="15638" max="15638" width="14.5546875" style="7" customWidth="1"/>
    <col min="15639" max="15639" width="41.21875" style="7" customWidth="1"/>
    <col min="15640" max="15640" width="9.21875" style="7"/>
    <col min="15641" max="15646" width="17" style="7" customWidth="1"/>
    <col min="15647" max="15647" width="9.21875" style="7" customWidth="1"/>
    <col min="15648" max="15875" width="9.21875" style="7"/>
    <col min="15876" max="15876" width="16" style="7" customWidth="1"/>
    <col min="15877" max="15877" width="12.77734375" style="7" customWidth="1"/>
    <col min="15878" max="15878" width="12" style="7" customWidth="1"/>
    <col min="15879" max="15879" width="16" style="7" customWidth="1"/>
    <col min="15880" max="15880" width="55" style="7" bestFit="1" customWidth="1"/>
    <col min="15881" max="15881" width="3.21875" style="7" customWidth="1"/>
    <col min="15882" max="15882" width="16" style="7" customWidth="1"/>
    <col min="15883" max="15883" width="16.21875" style="7" customWidth="1"/>
    <col min="15884" max="15884" width="14.77734375" style="7" bestFit="1" customWidth="1"/>
    <col min="15885" max="15885" width="3.44140625" style="7" customWidth="1"/>
    <col min="15886" max="15886" width="15.77734375" style="7" customWidth="1"/>
    <col min="15887" max="15887" width="21" style="7" customWidth="1"/>
    <col min="15888" max="15888" width="3.77734375" style="7" customWidth="1"/>
    <col min="15889" max="15889" width="16.77734375" style="7" customWidth="1"/>
    <col min="15890" max="15890" width="21.44140625" style="7" customWidth="1"/>
    <col min="15891" max="15891" width="13.5546875" style="7" customWidth="1"/>
    <col min="15892" max="15892" width="2.21875" style="7" customWidth="1"/>
    <col min="15893" max="15893" width="16.5546875" style="7" customWidth="1"/>
    <col min="15894" max="15894" width="14.5546875" style="7" customWidth="1"/>
    <col min="15895" max="15895" width="41.21875" style="7" customWidth="1"/>
    <col min="15896" max="15896" width="9.21875" style="7"/>
    <col min="15897" max="15902" width="17" style="7" customWidth="1"/>
    <col min="15903" max="15903" width="9.21875" style="7" customWidth="1"/>
    <col min="15904" max="16131" width="9.21875" style="7"/>
    <col min="16132" max="16132" width="16" style="7" customWidth="1"/>
    <col min="16133" max="16133" width="12.77734375" style="7" customWidth="1"/>
    <col min="16134" max="16134" width="12" style="7" customWidth="1"/>
    <col min="16135" max="16135" width="16" style="7" customWidth="1"/>
    <col min="16136" max="16136" width="55" style="7" bestFit="1" customWidth="1"/>
    <col min="16137" max="16137" width="3.21875" style="7" customWidth="1"/>
    <col min="16138" max="16138" width="16" style="7" customWidth="1"/>
    <col min="16139" max="16139" width="16.21875" style="7" customWidth="1"/>
    <col min="16140" max="16140" width="14.77734375" style="7" bestFit="1" customWidth="1"/>
    <col min="16141" max="16141" width="3.44140625" style="7" customWidth="1"/>
    <col min="16142" max="16142" width="15.77734375" style="7" customWidth="1"/>
    <col min="16143" max="16143" width="21" style="7" customWidth="1"/>
    <col min="16144" max="16144" width="3.77734375" style="7" customWidth="1"/>
    <col min="16145" max="16145" width="16.77734375" style="7" customWidth="1"/>
    <col min="16146" max="16146" width="21.44140625" style="7" customWidth="1"/>
    <col min="16147" max="16147" width="13.5546875" style="7" customWidth="1"/>
    <col min="16148" max="16148" width="2.21875" style="7" customWidth="1"/>
    <col min="16149" max="16149" width="16.5546875" style="7" customWidth="1"/>
    <col min="16150" max="16150" width="14.5546875" style="7" customWidth="1"/>
    <col min="16151" max="16151" width="41.21875" style="7" customWidth="1"/>
    <col min="16152" max="16152" width="9.21875" style="7"/>
    <col min="16153" max="16158" width="17" style="7" customWidth="1"/>
    <col min="16159" max="16159" width="9.21875" style="7" customWidth="1"/>
    <col min="16160" max="16384" width="9.21875" style="7"/>
  </cols>
  <sheetData>
    <row r="1" spans="1:29" hidden="1" x14ac:dyDescent="0.25">
      <c r="A1" s="7" t="s">
        <v>54</v>
      </c>
      <c r="J1" s="7"/>
    </row>
    <row r="2" spans="1:29" hidden="1" x14ac:dyDescent="0.25">
      <c r="A2" s="7" t="s">
        <v>55</v>
      </c>
      <c r="J2" s="7"/>
    </row>
    <row r="3" spans="1:29" hidden="1" x14ac:dyDescent="0.25">
      <c r="A3" s="7" t="s">
        <v>161</v>
      </c>
      <c r="J3" s="7"/>
    </row>
    <row r="4" spans="1:29" hidden="1" x14ac:dyDescent="0.25">
      <c r="A4" s="7" t="s">
        <v>56</v>
      </c>
      <c r="J4" s="7"/>
    </row>
    <row r="5" spans="1:29" hidden="1" x14ac:dyDescent="0.25">
      <c r="A5" s="7" t="s">
        <v>57</v>
      </c>
      <c r="J5" s="7"/>
    </row>
    <row r="6" spans="1:29" hidden="1" x14ac:dyDescent="0.25">
      <c r="A6" s="7" t="s">
        <v>58</v>
      </c>
      <c r="J6" s="7"/>
      <c r="S6" s="7"/>
    </row>
    <row r="7" spans="1:29" ht="74.25" hidden="1" customHeight="1" x14ac:dyDescent="0.25">
      <c r="A7" s="7" t="s">
        <v>162</v>
      </c>
      <c r="J7" s="7"/>
      <c r="S7" s="7"/>
    </row>
    <row r="8" spans="1:29" ht="57.75" hidden="1" customHeight="1" x14ac:dyDescent="0.25">
      <c r="A8" s="7" t="s">
        <v>59</v>
      </c>
      <c r="J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x14ac:dyDescent="0.25">
      <c r="J9" s="85" t="s">
        <v>558</v>
      </c>
      <c r="L9" s="22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x14ac:dyDescent="0.25">
      <c r="J10" s="7"/>
      <c r="X10" s="18" t="s">
        <v>61</v>
      </c>
      <c r="Y10" s="18" t="s">
        <v>61</v>
      </c>
      <c r="Z10" s="18" t="s">
        <v>61</v>
      </c>
      <c r="AA10" s="18" t="s">
        <v>62</v>
      </c>
      <c r="AB10" s="18" t="s">
        <v>62</v>
      </c>
      <c r="AC10" s="18" t="s">
        <v>62</v>
      </c>
    </row>
    <row r="11" spans="1:29" hidden="1" x14ac:dyDescent="0.25">
      <c r="A11" s="7" t="s">
        <v>64</v>
      </c>
      <c r="D11" s="7" t="s">
        <v>65</v>
      </c>
      <c r="E11" s="7" t="s">
        <v>66</v>
      </c>
      <c r="F11" s="7" t="s">
        <v>67</v>
      </c>
      <c r="G11" s="7" t="s">
        <v>68</v>
      </c>
      <c r="H11" s="7" t="s">
        <v>69</v>
      </c>
      <c r="J11" s="7"/>
      <c r="N11" s="17" t="s">
        <v>70</v>
      </c>
      <c r="S11" s="33" t="s">
        <v>71</v>
      </c>
      <c r="X11" s="17" t="s">
        <v>72</v>
      </c>
      <c r="Y11" s="17" t="s">
        <v>73</v>
      </c>
      <c r="Z11" s="17" t="s">
        <v>74</v>
      </c>
      <c r="AA11" s="17" t="s">
        <v>72</v>
      </c>
      <c r="AB11" s="17" t="s">
        <v>73</v>
      </c>
      <c r="AC11" s="17" t="s">
        <v>74</v>
      </c>
    </row>
    <row r="12" spans="1:29" hidden="1" x14ac:dyDescent="0.25">
      <c r="A12" s="7" t="s">
        <v>75</v>
      </c>
      <c r="J12" s="7"/>
      <c r="N12" s="17" t="s">
        <v>76</v>
      </c>
      <c r="X12" s="17" t="s">
        <v>76</v>
      </c>
      <c r="Y12" s="17" t="s">
        <v>76</v>
      </c>
      <c r="Z12" s="17" t="s">
        <v>76</v>
      </c>
      <c r="AA12" s="17" t="s">
        <v>77</v>
      </c>
      <c r="AB12" s="17" t="s">
        <v>77</v>
      </c>
      <c r="AC12" s="17" t="s">
        <v>77</v>
      </c>
    </row>
    <row r="13" spans="1:29" x14ac:dyDescent="0.25">
      <c r="J13" s="7"/>
    </row>
    <row r="14" spans="1:29" ht="13.8" thickBot="1" x14ac:dyDescent="0.3">
      <c r="J14" s="7"/>
      <c r="O14" s="17">
        <f>O21-N21</f>
        <v>0</v>
      </c>
    </row>
    <row r="15" spans="1:29" ht="22.5" customHeight="1" thickBot="1" x14ac:dyDescent="0.3">
      <c r="J15" s="119" t="s">
        <v>78</v>
      </c>
      <c r="O15" s="330" t="s">
        <v>163</v>
      </c>
    </row>
    <row r="16" spans="1:29" ht="22.5" hidden="1" customHeight="1" thickBot="1" x14ac:dyDescent="0.3">
      <c r="A16" s="7" t="s">
        <v>79</v>
      </c>
      <c r="J16" s="418" t="s">
        <v>80</v>
      </c>
      <c r="O16" s="330"/>
    </row>
    <row r="17" spans="1:33" s="9" customFormat="1" ht="33" customHeight="1" thickBot="1" x14ac:dyDescent="0.3">
      <c r="A17" s="7" t="s">
        <v>81</v>
      </c>
      <c r="J17" s="120" t="s">
        <v>557</v>
      </c>
      <c r="L17" s="10" t="s">
        <v>82</v>
      </c>
      <c r="M17" s="10" t="s">
        <v>83</v>
      </c>
      <c r="N17" s="34" t="s">
        <v>84</v>
      </c>
      <c r="O17" s="10" t="s">
        <v>84</v>
      </c>
      <c r="P17" s="10" t="s">
        <v>86</v>
      </c>
      <c r="Q17" s="11" t="s">
        <v>87</v>
      </c>
      <c r="R17" s="21"/>
      <c r="S17" s="32" t="s">
        <v>88</v>
      </c>
      <c r="T17" s="10" t="s">
        <v>89</v>
      </c>
      <c r="U17" s="10" t="s">
        <v>90</v>
      </c>
      <c r="V17" s="10"/>
      <c r="W17" s="19"/>
      <c r="X17" s="19"/>
      <c r="Y17" s="19"/>
      <c r="Z17" s="19"/>
      <c r="AA17" s="19"/>
      <c r="AB17" s="19"/>
      <c r="AC17" s="19"/>
      <c r="AF17" s="9" t="s">
        <v>164</v>
      </c>
    </row>
    <row r="18" spans="1:33" x14ac:dyDescent="0.25">
      <c r="J18" s="7"/>
    </row>
    <row r="19" spans="1:33" ht="13.8" x14ac:dyDescent="0.25">
      <c r="J19" s="12" t="s">
        <v>98</v>
      </c>
    </row>
    <row r="20" spans="1:33" x14ac:dyDescent="0.25">
      <c r="A20" s="7" t="s">
        <v>99</v>
      </c>
      <c r="D20" s="128" t="s">
        <v>100</v>
      </c>
      <c r="E20" s="7" t="s">
        <v>101</v>
      </c>
      <c r="F20" s="7" t="s">
        <v>102</v>
      </c>
      <c r="I20" s="7">
        <v>1</v>
      </c>
      <c r="J20" s="8" t="s">
        <v>103</v>
      </c>
      <c r="L20" s="17">
        <f>AA20+AB20+AC20+L75</f>
        <v>104794595</v>
      </c>
      <c r="M20" s="17">
        <f>X20+Y20+Z20+M75</f>
        <v>78277551.675000072</v>
      </c>
      <c r="N20" s="17">
        <v>77901818.680000007</v>
      </c>
      <c r="O20" s="17">
        <f>'Appendix 1a'!P20-'Appendix 1c'!N20+N75</f>
        <v>77944460.110000029</v>
      </c>
      <c r="P20" s="17">
        <v>0</v>
      </c>
      <c r="Q20" s="17">
        <f>M20-O20-P20</f>
        <v>333091.56500004232</v>
      </c>
      <c r="S20" s="17">
        <v>0</v>
      </c>
      <c r="T20" s="17">
        <f>'Appendix 1a'!U20-'Appendix 1c'!S20</f>
        <v>104401870.08651531</v>
      </c>
      <c r="U20" s="17">
        <f>L20-T20</f>
        <v>392724.91348469257</v>
      </c>
      <c r="X20" s="17">
        <v>78277551.675000072</v>
      </c>
      <c r="Y20" s="17">
        <v>0</v>
      </c>
      <c r="Z20" s="17">
        <v>0</v>
      </c>
      <c r="AA20" s="17">
        <v>104794595</v>
      </c>
      <c r="AB20" s="17">
        <v>0</v>
      </c>
      <c r="AC20" s="17">
        <v>0</v>
      </c>
      <c r="AF20" s="17">
        <f>O20-O20+O76</f>
        <v>0</v>
      </c>
    </row>
    <row r="21" spans="1:33" x14ac:dyDescent="0.25">
      <c r="A21" s="7" t="s">
        <v>99</v>
      </c>
      <c r="D21" s="128">
        <v>10269</v>
      </c>
      <c r="E21" s="7" t="s">
        <v>101</v>
      </c>
      <c r="F21" s="7" t="s">
        <v>104</v>
      </c>
      <c r="I21" s="7">
        <v>1</v>
      </c>
      <c r="J21" s="8" t="s">
        <v>105</v>
      </c>
      <c r="L21" s="17">
        <f>AA21+AB21+AC21</f>
        <v>0</v>
      </c>
      <c r="M21" s="17">
        <f>X21+Y21+Z21</f>
        <v>0</v>
      </c>
      <c r="N21" s="17">
        <v>0</v>
      </c>
      <c r="O21" s="17">
        <f>'Appendix 1a'!P21-'Appendix 1c'!N21</f>
        <v>0</v>
      </c>
      <c r="P21" s="17">
        <v>0</v>
      </c>
      <c r="Q21" s="17">
        <f>M21-O21-P21</f>
        <v>0</v>
      </c>
      <c r="S21" s="17">
        <v>0</v>
      </c>
      <c r="T21" s="17">
        <f>'Appendix 1a'!U22-'Appendix 1c'!S21</f>
        <v>47635284.95827198</v>
      </c>
      <c r="U21" s="17">
        <f>L21-T21</f>
        <v>-47635284.95827198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F21" s="17">
        <f>O21-O21+O77</f>
        <v>0</v>
      </c>
    </row>
    <row r="22" spans="1:33" x14ac:dyDescent="0.25">
      <c r="A22" s="7" t="s">
        <v>99</v>
      </c>
      <c r="D22" s="128" t="s">
        <v>106</v>
      </c>
      <c r="E22" s="7" t="s">
        <v>101</v>
      </c>
      <c r="F22" s="7" t="s">
        <v>104</v>
      </c>
      <c r="I22" s="7">
        <v>2</v>
      </c>
      <c r="J22" s="8" t="s">
        <v>107</v>
      </c>
      <c r="L22" s="17">
        <f>AA22+AB22+AC22-L75</f>
        <v>44725365.93999999</v>
      </c>
      <c r="M22" s="17">
        <f>X22+Y22+Z22-M75</f>
        <v>33390693.960000008</v>
      </c>
      <c r="N22" s="17">
        <v>34181971.83000005</v>
      </c>
      <c r="O22" s="17">
        <f>'Appendix 1a'!P22-'Appendix 1c'!N22-N75</f>
        <v>34181971.83000005</v>
      </c>
      <c r="P22" s="17">
        <v>0</v>
      </c>
      <c r="Q22" s="17">
        <f t="shared" ref="Q22:Q32" si="0">M22-O22-P22</f>
        <v>-791277.87000004202</v>
      </c>
      <c r="S22" s="17">
        <v>129231.91</v>
      </c>
      <c r="T22" s="17">
        <f>'Appendix 1a'!U22-'Appendix 1c'!S22</f>
        <v>46055433.95827198</v>
      </c>
      <c r="U22" s="17">
        <f t="shared" ref="U22:U32" si="1">L22-T22</f>
        <v>-1330068.0182719901</v>
      </c>
      <c r="X22" s="17">
        <v>33390693.960000008</v>
      </c>
      <c r="Y22" s="17">
        <v>0</v>
      </c>
      <c r="Z22" s="17">
        <v>0</v>
      </c>
      <c r="AA22" s="17">
        <v>44725365.93999999</v>
      </c>
      <c r="AB22" s="17">
        <v>0</v>
      </c>
      <c r="AC22" s="17">
        <v>0</v>
      </c>
      <c r="AF22" s="17">
        <f>O22-O22-O76</f>
        <v>0</v>
      </c>
    </row>
    <row r="23" spans="1:33" x14ac:dyDescent="0.25">
      <c r="A23" s="7" t="s">
        <v>99</v>
      </c>
      <c r="D23" s="7" t="s">
        <v>108</v>
      </c>
      <c r="E23" s="7" t="s">
        <v>101</v>
      </c>
      <c r="F23" s="7" t="s">
        <v>102</v>
      </c>
      <c r="I23" s="7">
        <v>3</v>
      </c>
      <c r="J23" s="8" t="s">
        <v>109</v>
      </c>
      <c r="L23" s="17">
        <f t="shared" ref="L23:L32" si="2">AA23+AB23+AC23</f>
        <v>1724885</v>
      </c>
      <c r="M23" s="17">
        <f t="shared" ref="M23:M32" si="3">X23+Y23+Z23</f>
        <v>1196473</v>
      </c>
      <c r="N23" s="17">
        <v>2573742.199999996</v>
      </c>
      <c r="O23" s="17">
        <f>'Appendix 1a'!P23-'Appendix 1c'!N23</f>
        <v>2573742.199999996</v>
      </c>
      <c r="P23" s="17">
        <v>0</v>
      </c>
      <c r="Q23" s="17">
        <f t="shared" si="0"/>
        <v>-1377269.199999996</v>
      </c>
      <c r="S23" s="17">
        <v>0</v>
      </c>
      <c r="T23" s="17">
        <f>'Appendix 1a'!U23-'Appendix 1c'!S23</f>
        <v>3431656.2666666671</v>
      </c>
      <c r="U23" s="17">
        <f t="shared" si="1"/>
        <v>-1706771.2666666671</v>
      </c>
      <c r="X23" s="17">
        <v>1196473</v>
      </c>
      <c r="Y23" s="17">
        <v>0</v>
      </c>
      <c r="Z23" s="17">
        <v>0</v>
      </c>
      <c r="AA23" s="17">
        <v>1724885</v>
      </c>
      <c r="AB23" s="17">
        <v>0</v>
      </c>
      <c r="AC23" s="17">
        <v>0</v>
      </c>
    </row>
    <row r="24" spans="1:33" x14ac:dyDescent="0.25">
      <c r="A24" s="7" t="s">
        <v>99</v>
      </c>
      <c r="D24" s="7" t="s">
        <v>110</v>
      </c>
      <c r="E24" s="7" t="s">
        <v>101</v>
      </c>
      <c r="F24" s="7" t="s">
        <v>104</v>
      </c>
      <c r="I24" s="7">
        <v>4</v>
      </c>
      <c r="J24" s="8" t="s">
        <v>111</v>
      </c>
      <c r="L24" s="17">
        <f t="shared" si="2"/>
        <v>1955944</v>
      </c>
      <c r="M24" s="17">
        <f t="shared" si="3"/>
        <v>1439999</v>
      </c>
      <c r="N24" s="17">
        <v>1564153.5900000008</v>
      </c>
      <c r="O24" s="17">
        <f>'Appendix 1a'!P24-'Appendix 1c'!N24</f>
        <v>1564153.5900000008</v>
      </c>
      <c r="P24" s="17">
        <v>0</v>
      </c>
      <c r="Q24" s="17">
        <f t="shared" si="0"/>
        <v>-124154.59000000078</v>
      </c>
      <c r="S24" s="17">
        <v>0</v>
      </c>
      <c r="T24" s="17">
        <f>'Appendix 1a'!U24-'Appendix 1c'!S24</f>
        <v>2085538.1199999996</v>
      </c>
      <c r="U24" s="17">
        <f t="shared" si="1"/>
        <v>-129594.11999999965</v>
      </c>
      <c r="X24" s="17">
        <v>1439999</v>
      </c>
      <c r="Y24" s="17">
        <v>0</v>
      </c>
      <c r="Z24" s="17">
        <v>0</v>
      </c>
      <c r="AA24" s="17">
        <v>1955944</v>
      </c>
      <c r="AB24" s="17">
        <v>0</v>
      </c>
      <c r="AC24" s="17">
        <v>0</v>
      </c>
    </row>
    <row r="25" spans="1:33" x14ac:dyDescent="0.25">
      <c r="A25" s="7" t="s">
        <v>99</v>
      </c>
      <c r="C25" s="328"/>
      <c r="D25" s="329" t="s">
        <v>165</v>
      </c>
      <c r="E25" s="7" t="s">
        <v>101</v>
      </c>
      <c r="I25" s="7">
        <v>5</v>
      </c>
      <c r="J25" s="8" t="s">
        <v>113</v>
      </c>
      <c r="L25" s="17">
        <f t="shared" si="2"/>
        <v>4688535</v>
      </c>
      <c r="M25" s="17">
        <f t="shared" si="3"/>
        <v>3516417</v>
      </c>
      <c r="N25" s="17">
        <v>3630878.2199999979</v>
      </c>
      <c r="O25" s="17">
        <f>'Appendix 1a'!P25-'Appendix 1c'!N25</f>
        <v>3630878.2199999979</v>
      </c>
      <c r="P25" s="17">
        <v>0</v>
      </c>
      <c r="Q25" s="17">
        <f t="shared" si="0"/>
        <v>-114461.21999999788</v>
      </c>
      <c r="S25" s="17">
        <v>421145.22000000003</v>
      </c>
      <c r="T25" s="17">
        <f>'Appendix 1a'!U25-'Appendix 1c'!S25+500000</f>
        <v>5151051</v>
      </c>
      <c r="U25" s="17">
        <f t="shared" si="1"/>
        <v>-462516</v>
      </c>
      <c r="X25" s="17">
        <v>3516417</v>
      </c>
      <c r="Y25" s="17">
        <v>0</v>
      </c>
      <c r="Z25" s="17">
        <v>0</v>
      </c>
      <c r="AA25" s="17">
        <v>4688535</v>
      </c>
      <c r="AB25" s="17">
        <v>0</v>
      </c>
      <c r="AC25" s="17">
        <v>0</v>
      </c>
    </row>
    <row r="26" spans="1:33" x14ac:dyDescent="0.25">
      <c r="A26" s="7" t="s">
        <v>99</v>
      </c>
      <c r="D26" s="7" t="s">
        <v>166</v>
      </c>
      <c r="E26" s="7" t="s">
        <v>101</v>
      </c>
      <c r="I26" s="7">
        <v>6</v>
      </c>
      <c r="J26" s="8" t="s">
        <v>115</v>
      </c>
      <c r="L26" s="17">
        <f t="shared" si="2"/>
        <v>12397256</v>
      </c>
      <c r="M26" s="17">
        <f t="shared" si="3"/>
        <v>7001139</v>
      </c>
      <c r="N26" s="17">
        <v>5339897.8</v>
      </c>
      <c r="O26" s="17">
        <f>'Appendix 1a'!P26-'Appendix 1c'!N26</f>
        <v>5339897.8</v>
      </c>
      <c r="P26" s="17">
        <v>0</v>
      </c>
      <c r="Q26" s="17">
        <f t="shared" si="0"/>
        <v>1661241.2000000002</v>
      </c>
      <c r="S26" s="17">
        <v>1233834.5499999998</v>
      </c>
      <c r="T26" s="17">
        <f>'Appendix 1a'!U26-'Appendix 1c'!S26</f>
        <v>7581872.71</v>
      </c>
      <c r="U26" s="17">
        <f t="shared" si="1"/>
        <v>4815383.29</v>
      </c>
      <c r="X26" s="17">
        <v>7001139</v>
      </c>
      <c r="Y26" s="17">
        <v>0</v>
      </c>
      <c r="Z26" s="17">
        <v>0</v>
      </c>
      <c r="AA26" s="17">
        <v>12397256</v>
      </c>
      <c r="AB26" s="17">
        <v>0</v>
      </c>
      <c r="AC26" s="17">
        <v>0</v>
      </c>
    </row>
    <row r="27" spans="1:33" ht="14.4" x14ac:dyDescent="0.3">
      <c r="A27" s="7" t="s">
        <v>99</v>
      </c>
      <c r="D27" s="7" t="s">
        <v>116</v>
      </c>
      <c r="E27" s="7" t="s">
        <v>101</v>
      </c>
      <c r="I27" s="7">
        <v>7</v>
      </c>
      <c r="J27" s="8" t="s">
        <v>117</v>
      </c>
      <c r="L27" s="17">
        <f t="shared" si="2"/>
        <v>3548086</v>
      </c>
      <c r="M27" s="17">
        <f t="shared" si="3"/>
        <v>2828853</v>
      </c>
      <c r="N27" s="17">
        <v>2489188.0100000063</v>
      </c>
      <c r="O27" s="17">
        <f>'Appendix 1a'!P27-'Appendix 1c'!N27</f>
        <v>2489188.0100000072</v>
      </c>
      <c r="P27" s="17">
        <v>0</v>
      </c>
      <c r="Q27" s="17">
        <f t="shared" si="0"/>
        <v>339664.98999999277</v>
      </c>
      <c r="S27" s="17">
        <v>815600.92</v>
      </c>
      <c r="T27" s="17">
        <f>'Appendix 1a'!U27-'Appendix 1c'!S27</f>
        <v>3547285.226667</v>
      </c>
      <c r="U27" s="17">
        <f t="shared" si="1"/>
        <v>800.77333300001919</v>
      </c>
      <c r="X27" s="17">
        <v>2828853</v>
      </c>
      <c r="Y27" s="17">
        <v>0</v>
      </c>
      <c r="Z27" s="17">
        <v>0</v>
      </c>
      <c r="AA27" s="17">
        <v>3548086</v>
      </c>
      <c r="AB27" s="17">
        <v>0</v>
      </c>
      <c r="AC27" s="17">
        <v>0</v>
      </c>
      <c r="AF27" s="157"/>
      <c r="AG27" s="17"/>
    </row>
    <row r="28" spans="1:33" x14ac:dyDescent="0.25">
      <c r="A28" s="7" t="s">
        <v>99</v>
      </c>
      <c r="D28" s="112" t="s">
        <v>118</v>
      </c>
      <c r="E28" s="7" t="s">
        <v>101</v>
      </c>
      <c r="I28" s="7">
        <v>8</v>
      </c>
      <c r="J28" s="8" t="s">
        <v>119</v>
      </c>
      <c r="L28" s="17">
        <f>AA28+AB28+AC28</f>
        <v>29854716</v>
      </c>
      <c r="M28" s="17">
        <f>X28+Y28+Z28</f>
        <v>22415329</v>
      </c>
      <c r="N28" s="17">
        <v>16726445.629999971</v>
      </c>
      <c r="O28" s="17">
        <f>'Appendix 1a'!P28-'Appendix 1c'!N28</f>
        <v>16726445.629999971</v>
      </c>
      <c r="P28" s="17">
        <v>0</v>
      </c>
      <c r="Q28" s="17">
        <f t="shared" si="0"/>
        <v>5688883.370000029</v>
      </c>
      <c r="S28" s="17">
        <v>5500951.1500000004</v>
      </c>
      <c r="T28" s="17">
        <f>'Appendix 1a'!U28-'Appendix 1c'!S28</f>
        <v>29431985.206999995</v>
      </c>
      <c r="U28" s="17">
        <f t="shared" si="1"/>
        <v>422730.79300000519</v>
      </c>
      <c r="X28" s="17">
        <v>22415329</v>
      </c>
      <c r="Y28" s="17">
        <v>0</v>
      </c>
      <c r="Z28" s="17">
        <v>0</v>
      </c>
      <c r="AA28" s="17">
        <v>29854716</v>
      </c>
      <c r="AB28" s="17">
        <v>0</v>
      </c>
      <c r="AC28" s="17">
        <v>0</v>
      </c>
    </row>
    <row r="29" spans="1:33" x14ac:dyDescent="0.25">
      <c r="A29" s="7" t="s">
        <v>99</v>
      </c>
      <c r="E29" s="7" t="s">
        <v>120</v>
      </c>
      <c r="I29" s="7">
        <v>9</v>
      </c>
      <c r="J29" s="8" t="s">
        <v>121</v>
      </c>
      <c r="L29" s="17">
        <f t="shared" si="2"/>
        <v>376009</v>
      </c>
      <c r="M29" s="17">
        <f t="shared" si="3"/>
        <v>282006</v>
      </c>
      <c r="N29" s="17">
        <v>268968.93999999989</v>
      </c>
      <c r="O29" s="17">
        <f>'Appendix 1a'!P29-'Appendix 1c'!N29</f>
        <v>268968.93999999989</v>
      </c>
      <c r="P29" s="17">
        <v>0</v>
      </c>
      <c r="Q29" s="17">
        <f t="shared" si="0"/>
        <v>13037.060000000114</v>
      </c>
      <c r="S29" s="17">
        <v>829.18000000000006</v>
      </c>
      <c r="T29" s="17">
        <f>'Appendix 1a'!U29-'Appendix 1c'!S29</f>
        <v>376009</v>
      </c>
      <c r="U29" s="17">
        <f t="shared" si="1"/>
        <v>0</v>
      </c>
      <c r="X29" s="17">
        <v>282006</v>
      </c>
      <c r="Y29" s="17">
        <v>0</v>
      </c>
      <c r="Z29" s="17">
        <v>0</v>
      </c>
      <c r="AA29" s="17">
        <v>376009</v>
      </c>
      <c r="AB29" s="17">
        <v>0</v>
      </c>
      <c r="AC29" s="17">
        <v>0</v>
      </c>
    </row>
    <row r="30" spans="1:33" x14ac:dyDescent="0.25">
      <c r="A30" s="7" t="s">
        <v>99</v>
      </c>
      <c r="E30" s="7" t="s">
        <v>122</v>
      </c>
      <c r="I30" s="7">
        <v>10</v>
      </c>
      <c r="J30" s="8" t="s">
        <v>123</v>
      </c>
      <c r="L30" s="17">
        <f t="shared" si="2"/>
        <v>220413</v>
      </c>
      <c r="M30" s="17">
        <f t="shared" si="3"/>
        <v>164549</v>
      </c>
      <c r="N30" s="17">
        <v>144458.11999999997</v>
      </c>
      <c r="O30" s="17">
        <f>'Appendix 1a'!P30-'Appendix 1c'!N30</f>
        <v>144458.11999999997</v>
      </c>
      <c r="P30" s="17">
        <v>0</v>
      </c>
      <c r="Q30" s="17">
        <f t="shared" si="0"/>
        <v>20090.880000000034</v>
      </c>
      <c r="S30" s="17">
        <v>1059.68</v>
      </c>
      <c r="T30" s="17">
        <f>'Appendix 1a'!U30-'Appendix 1c'!S30</f>
        <v>220413</v>
      </c>
      <c r="U30" s="17">
        <f t="shared" si="1"/>
        <v>0</v>
      </c>
      <c r="X30" s="17">
        <v>164549</v>
      </c>
      <c r="Y30" s="17">
        <v>0</v>
      </c>
      <c r="Z30" s="17">
        <v>0</v>
      </c>
      <c r="AA30" s="17">
        <v>220413</v>
      </c>
      <c r="AB30" s="17">
        <v>0</v>
      </c>
      <c r="AC30" s="17">
        <v>0</v>
      </c>
    </row>
    <row r="31" spans="1:33" x14ac:dyDescent="0.25">
      <c r="A31" s="7" t="s">
        <v>99</v>
      </c>
      <c r="D31" s="7">
        <v>11790</v>
      </c>
      <c r="E31" s="7" t="s">
        <v>101</v>
      </c>
      <c r="I31" s="7">
        <v>11</v>
      </c>
      <c r="J31" s="8" t="s">
        <v>124</v>
      </c>
      <c r="L31" s="17">
        <f t="shared" si="2"/>
        <v>1574873</v>
      </c>
      <c r="M31" s="17">
        <f t="shared" si="3"/>
        <v>1181151</v>
      </c>
      <c r="N31" s="17">
        <v>1621568.28</v>
      </c>
      <c r="O31" s="17">
        <f>'Appendix 1a'!P31-'Appendix 1c'!N31</f>
        <v>1621568.28</v>
      </c>
      <c r="P31" s="17">
        <v>0</v>
      </c>
      <c r="Q31" s="17">
        <f t="shared" si="0"/>
        <v>-440417.28000000003</v>
      </c>
      <c r="S31" s="17">
        <v>0</v>
      </c>
      <c r="T31" s="17">
        <f>'Appendix 1a'!U31-'Appendix 1c'!S31</f>
        <v>1621568</v>
      </c>
      <c r="U31" s="17">
        <f t="shared" si="1"/>
        <v>-46695</v>
      </c>
      <c r="X31" s="17">
        <v>1181151</v>
      </c>
      <c r="Y31" s="17">
        <v>0</v>
      </c>
      <c r="Z31" s="17">
        <v>0</v>
      </c>
      <c r="AA31" s="17">
        <v>1574873</v>
      </c>
      <c r="AB31" s="17">
        <v>0</v>
      </c>
      <c r="AC31" s="17">
        <v>0</v>
      </c>
    </row>
    <row r="32" spans="1:33" x14ac:dyDescent="0.25">
      <c r="A32" s="7" t="s">
        <v>99</v>
      </c>
      <c r="D32" s="7" t="s">
        <v>125</v>
      </c>
      <c r="E32" s="7" t="s">
        <v>101</v>
      </c>
      <c r="I32" s="7">
        <v>12</v>
      </c>
      <c r="J32" s="8" t="s">
        <v>126</v>
      </c>
      <c r="L32" s="17">
        <f t="shared" si="2"/>
        <v>1840057</v>
      </c>
      <c r="M32" s="17">
        <f t="shared" si="3"/>
        <v>1380042</v>
      </c>
      <c r="N32" s="17">
        <v>48950.549999999996</v>
      </c>
      <c r="O32" s="17">
        <f>'Appendix 1a'!P32-'Appendix 1c'!N32</f>
        <v>48950.549999999996</v>
      </c>
      <c r="P32" s="17">
        <v>0</v>
      </c>
      <c r="Q32" s="17">
        <f t="shared" si="0"/>
        <v>1331091.45</v>
      </c>
      <c r="S32" s="17">
        <v>0</v>
      </c>
      <c r="T32" s="17">
        <f>'Appendix 1a'!U32-'Appendix 1c'!S32</f>
        <v>815834</v>
      </c>
      <c r="U32" s="17">
        <f t="shared" si="1"/>
        <v>1024223</v>
      </c>
      <c r="X32" s="17">
        <v>1380042</v>
      </c>
      <c r="Y32" s="17">
        <v>0</v>
      </c>
      <c r="Z32" s="17">
        <v>0</v>
      </c>
      <c r="AA32" s="17">
        <v>1840057</v>
      </c>
      <c r="AB32" s="17">
        <v>0</v>
      </c>
      <c r="AC32" s="17">
        <v>0</v>
      </c>
    </row>
    <row r="34" spans="1:30" x14ac:dyDescent="0.25">
      <c r="J34" s="13"/>
      <c r="K34" s="14"/>
      <c r="L34" s="20">
        <f t="shared" ref="L34:Q34" si="4">SUM(L20:L33)</f>
        <v>207700734.94</v>
      </c>
      <c r="M34" s="20">
        <f t="shared" si="4"/>
        <v>153074203.63500008</v>
      </c>
      <c r="N34" s="20">
        <f t="shared" si="4"/>
        <v>146492041.85000005</v>
      </c>
      <c r="O34" s="20">
        <f t="shared" si="4"/>
        <v>146534683.28000009</v>
      </c>
      <c r="P34" s="20">
        <f t="shared" si="4"/>
        <v>0</v>
      </c>
      <c r="Q34" s="20">
        <f t="shared" si="4"/>
        <v>6539520.3550000275</v>
      </c>
      <c r="R34" s="18"/>
      <c r="S34" s="20">
        <f>SUM(S20:S33)</f>
        <v>8102652.6099999994</v>
      </c>
      <c r="T34" s="20">
        <f>SUM(T20:T33)</f>
        <v>252355801.53339294</v>
      </c>
      <c r="U34" s="20">
        <f>SUM(U20:U33)</f>
        <v>-44655066.593392938</v>
      </c>
      <c r="V34" s="22"/>
      <c r="W34" s="18"/>
      <c r="X34" s="20">
        <f t="shared" ref="X34:AC34" si="5">SUM(X20:X33)</f>
        <v>153074203.63500008</v>
      </c>
      <c r="Y34" s="20">
        <f t="shared" si="5"/>
        <v>0</v>
      </c>
      <c r="Z34" s="20">
        <f t="shared" si="5"/>
        <v>0</v>
      </c>
      <c r="AA34" s="20">
        <f t="shared" si="5"/>
        <v>207700734.94</v>
      </c>
      <c r="AB34" s="20">
        <f t="shared" si="5"/>
        <v>0</v>
      </c>
      <c r="AC34" s="20">
        <f t="shared" si="5"/>
        <v>0</v>
      </c>
    </row>
    <row r="36" spans="1:30" ht="13.8" x14ac:dyDescent="0.25">
      <c r="J36" s="12" t="s">
        <v>127</v>
      </c>
    </row>
    <row r="37" spans="1:30" x14ac:dyDescent="0.25">
      <c r="A37" s="7" t="s">
        <v>99</v>
      </c>
      <c r="D37" s="7">
        <v>14113</v>
      </c>
      <c r="E37" s="7" t="s">
        <v>128</v>
      </c>
      <c r="I37" s="7">
        <v>13</v>
      </c>
      <c r="J37" s="8" t="s">
        <v>129</v>
      </c>
      <c r="L37" s="17">
        <f t="shared" ref="L37:L38" si="6">AA37+AB37+AC37</f>
        <v>0</v>
      </c>
      <c r="M37" s="17">
        <f t="shared" ref="M37:M38" si="7">X37+Y37+Z37</f>
        <v>0</v>
      </c>
      <c r="N37" s="17">
        <v>0</v>
      </c>
      <c r="O37" s="17">
        <f>'Appendix 1a'!P37-'Appendix 1c'!N37</f>
        <v>0</v>
      </c>
      <c r="P37" s="17">
        <v>0</v>
      </c>
      <c r="Q37" s="17">
        <f t="shared" ref="Q37:Q38" si="8">M37-O37-P37</f>
        <v>0</v>
      </c>
      <c r="S37" s="17">
        <v>0</v>
      </c>
      <c r="T37" s="17">
        <f>'Appendix 1a'!U37-'Appendix 1c'!S37</f>
        <v>0</v>
      </c>
      <c r="U37" s="17">
        <f t="shared" ref="U37:U38" si="9">L37-T37</f>
        <v>0</v>
      </c>
      <c r="V37" s="18"/>
      <c r="W37" s="18"/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8"/>
    </row>
    <row r="38" spans="1:30" x14ac:dyDescent="0.25">
      <c r="A38" s="7" t="s">
        <v>99</v>
      </c>
      <c r="E38" s="7" t="s">
        <v>130</v>
      </c>
      <c r="I38" s="7">
        <v>14</v>
      </c>
      <c r="J38" s="8" t="s">
        <v>131</v>
      </c>
      <c r="L38" s="17">
        <f t="shared" si="6"/>
        <v>0</v>
      </c>
      <c r="M38" s="17">
        <f t="shared" si="7"/>
        <v>0</v>
      </c>
      <c r="N38" s="17">
        <v>0</v>
      </c>
      <c r="O38" s="17">
        <f>'Appendix 1a'!P38-'Appendix 1c'!N38</f>
        <v>0</v>
      </c>
      <c r="P38" s="17">
        <v>0</v>
      </c>
      <c r="Q38" s="17">
        <f t="shared" si="8"/>
        <v>0</v>
      </c>
      <c r="S38" s="17">
        <v>0</v>
      </c>
      <c r="T38" s="17">
        <f>'Appendix 1a'!U38-'Appendix 1c'!S38</f>
        <v>0</v>
      </c>
      <c r="U38" s="17">
        <f t="shared" si="9"/>
        <v>0</v>
      </c>
      <c r="V38" s="18"/>
      <c r="W38" s="18"/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8"/>
    </row>
    <row r="39" spans="1:30" x14ac:dyDescent="0.25"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8"/>
    </row>
    <row r="40" spans="1:30" x14ac:dyDescent="0.25">
      <c r="J40" s="13"/>
      <c r="K40" s="14"/>
      <c r="L40" s="20">
        <f>SUM(L37:L38)</f>
        <v>0</v>
      </c>
      <c r="M40" s="20">
        <f>SUM(M37:M38)</f>
        <v>0</v>
      </c>
      <c r="N40" s="20">
        <f t="shared" ref="N40:U40" si="10">SUM(N37:N38)</f>
        <v>0</v>
      </c>
      <c r="O40" s="20">
        <f t="shared" si="10"/>
        <v>0</v>
      </c>
      <c r="P40" s="20">
        <f t="shared" si="10"/>
        <v>0</v>
      </c>
      <c r="Q40" s="20">
        <f t="shared" si="10"/>
        <v>0</v>
      </c>
      <c r="R40" s="18"/>
      <c r="S40" s="20">
        <f t="shared" ref="S40" si="11">SUM(S37:S38)</f>
        <v>0</v>
      </c>
      <c r="T40" s="20">
        <f t="shared" si="10"/>
        <v>0</v>
      </c>
      <c r="U40" s="20">
        <f t="shared" si="10"/>
        <v>0</v>
      </c>
      <c r="V40" s="22"/>
      <c r="W40" s="18"/>
      <c r="X40" s="20">
        <f t="shared" ref="X40:AC40" si="12">SUM(X37:X38)</f>
        <v>0</v>
      </c>
      <c r="Y40" s="20">
        <f t="shared" si="12"/>
        <v>0</v>
      </c>
      <c r="Z40" s="20">
        <f t="shared" si="12"/>
        <v>0</v>
      </c>
      <c r="AA40" s="20">
        <f t="shared" si="12"/>
        <v>0</v>
      </c>
      <c r="AB40" s="20">
        <f t="shared" si="12"/>
        <v>0</v>
      </c>
      <c r="AC40" s="20">
        <f t="shared" si="12"/>
        <v>0</v>
      </c>
      <c r="AD40" s="8"/>
    </row>
    <row r="41" spans="1:30" x14ac:dyDescent="0.25"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8"/>
    </row>
    <row r="42" spans="1:30" ht="13.8" x14ac:dyDescent="0.25">
      <c r="J42" s="12" t="s">
        <v>132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8"/>
    </row>
    <row r="43" spans="1:30" x14ac:dyDescent="0.25">
      <c r="A43" s="7" t="s">
        <v>99</v>
      </c>
      <c r="D43" s="7">
        <v>15320</v>
      </c>
      <c r="E43" s="7" t="s">
        <v>101</v>
      </c>
      <c r="I43" s="7">
        <v>15</v>
      </c>
      <c r="J43" s="8" t="s">
        <v>133</v>
      </c>
      <c r="L43" s="17">
        <f t="shared" ref="L43:L44" si="13">AA43+AB43+AC43</f>
        <v>-750000</v>
      </c>
      <c r="M43" s="17">
        <f t="shared" ref="M43:M44" si="14">X43+Y43+Z43</f>
        <v>-562500</v>
      </c>
      <c r="N43" s="17">
        <v>-780754.3800000007</v>
      </c>
      <c r="O43" s="17">
        <f>'Appendix 1a'!P43-'Appendix 1c'!N43</f>
        <v>-780754.3800000007</v>
      </c>
      <c r="P43" s="17">
        <v>0</v>
      </c>
      <c r="Q43" s="17">
        <f t="shared" ref="Q43:Q44" si="15">M43-O43-P43</f>
        <v>218254.3800000007</v>
      </c>
      <c r="S43" s="17">
        <v>0</v>
      </c>
      <c r="T43" s="17">
        <f>'Appendix 1a'!U43-'Appendix 1c'!S43</f>
        <v>-900000</v>
      </c>
      <c r="U43" s="17">
        <f t="shared" ref="U43:U44" si="16">L43-T43</f>
        <v>150000</v>
      </c>
      <c r="V43" s="18"/>
      <c r="W43" s="18"/>
      <c r="X43" s="18">
        <v>-562500</v>
      </c>
      <c r="Y43" s="18">
        <v>0</v>
      </c>
      <c r="Z43" s="18">
        <v>0</v>
      </c>
      <c r="AA43" s="18">
        <v>-750000</v>
      </c>
      <c r="AB43" s="18">
        <v>0</v>
      </c>
      <c r="AC43" s="18">
        <v>0</v>
      </c>
      <c r="AD43" s="8"/>
    </row>
    <row r="44" spans="1:30" x14ac:dyDescent="0.25">
      <c r="A44" s="7" t="s">
        <v>99</v>
      </c>
      <c r="D44" s="7" t="s">
        <v>554</v>
      </c>
      <c r="E44" s="7" t="s">
        <v>101</v>
      </c>
      <c r="I44" s="7">
        <v>16</v>
      </c>
      <c r="J44" s="8" t="s">
        <v>134</v>
      </c>
      <c r="L44" s="17">
        <f t="shared" si="13"/>
        <v>-25312286</v>
      </c>
      <c r="M44" s="17">
        <f t="shared" si="14"/>
        <v>-23366006</v>
      </c>
      <c r="N44" s="17">
        <v>-17330108.720000003</v>
      </c>
      <c r="O44" s="17">
        <f>'Appendix 1a'!P44-'Appendix 1c'!N44</f>
        <v>-17330108.720000003</v>
      </c>
      <c r="P44" s="17">
        <v>0</v>
      </c>
      <c r="Q44" s="17">
        <f t="shared" si="15"/>
        <v>-6035897.2799999975</v>
      </c>
      <c r="S44" s="17">
        <v>0</v>
      </c>
      <c r="T44" s="17">
        <f>'Appendix 1a'!U44-'Appendix 1c'!S44</f>
        <v>-29094678</v>
      </c>
      <c r="U44" s="17">
        <f t="shared" si="16"/>
        <v>3782392</v>
      </c>
      <c r="V44" s="18"/>
      <c r="W44" s="18"/>
      <c r="X44" s="18">
        <v>-23366006</v>
      </c>
      <c r="Y44" s="18">
        <v>0</v>
      </c>
      <c r="Z44" s="18">
        <v>0</v>
      </c>
      <c r="AA44" s="18">
        <v>-25312286</v>
      </c>
      <c r="AB44" s="18">
        <v>0</v>
      </c>
      <c r="AC44" s="18">
        <v>0</v>
      </c>
      <c r="AD44" s="8"/>
    </row>
    <row r="45" spans="1:30" x14ac:dyDescent="0.25"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8"/>
    </row>
    <row r="46" spans="1:30" x14ac:dyDescent="0.25">
      <c r="J46" s="13"/>
      <c r="K46" s="14"/>
      <c r="L46" s="20">
        <f>SUM(L43:L45)</f>
        <v>-26062286</v>
      </c>
      <c r="M46" s="20">
        <f>SUM(M43:M45)</f>
        <v>-23928506</v>
      </c>
      <c r="N46" s="20">
        <f t="shared" ref="N46:Q46" si="17">SUM(N43:N45)</f>
        <v>-18110863.100000001</v>
      </c>
      <c r="O46" s="20">
        <f t="shared" ref="O46" si="18">SUM(O43:O45)</f>
        <v>-18110863.100000001</v>
      </c>
      <c r="P46" s="20">
        <f t="shared" si="17"/>
        <v>0</v>
      </c>
      <c r="Q46" s="20">
        <f t="shared" si="17"/>
        <v>-5817642.8999999966</v>
      </c>
      <c r="R46" s="18"/>
      <c r="S46" s="20">
        <f t="shared" ref="S46" si="19">SUM(S43:S45)</f>
        <v>0</v>
      </c>
      <c r="T46" s="20">
        <f t="shared" ref="T46:U46" si="20">SUM(T43:T45)</f>
        <v>-29994678</v>
      </c>
      <c r="U46" s="20">
        <f t="shared" si="20"/>
        <v>3932392</v>
      </c>
      <c r="V46" s="22"/>
      <c r="W46" s="18"/>
      <c r="X46" s="20">
        <f>SUM(X43:X45)</f>
        <v>-23928506</v>
      </c>
      <c r="Y46" s="20">
        <f t="shared" ref="Y46:AC46" si="21">SUM(Y43:Y45)</f>
        <v>0</v>
      </c>
      <c r="Z46" s="20">
        <f t="shared" si="21"/>
        <v>0</v>
      </c>
      <c r="AA46" s="20">
        <f t="shared" si="21"/>
        <v>-26062286</v>
      </c>
      <c r="AB46" s="20">
        <f t="shared" si="21"/>
        <v>0</v>
      </c>
      <c r="AC46" s="20">
        <f t="shared" si="21"/>
        <v>0</v>
      </c>
      <c r="AD46" s="8"/>
    </row>
    <row r="47" spans="1:30" x14ac:dyDescent="0.25"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8"/>
    </row>
    <row r="48" spans="1:30" x14ac:dyDescent="0.25">
      <c r="I48" s="7">
        <v>17</v>
      </c>
      <c r="J48" s="27" t="s">
        <v>135</v>
      </c>
      <c r="K48" s="28"/>
      <c r="L48" s="26">
        <f>L46+L40+L34</f>
        <v>181638448.94</v>
      </c>
      <c r="M48" s="26">
        <f>M46+M40+M34</f>
        <v>129145697.63500008</v>
      </c>
      <c r="N48" s="26">
        <f t="shared" ref="N48:Q48" si="22">N46+N40+N34</f>
        <v>128381178.75000006</v>
      </c>
      <c r="O48" s="26">
        <f t="shared" ref="O48" si="23">O46+O40+O34</f>
        <v>128423820.1800001</v>
      </c>
      <c r="P48" s="26">
        <f t="shared" si="22"/>
        <v>0</v>
      </c>
      <c r="Q48" s="26">
        <f t="shared" si="22"/>
        <v>721877.45500003081</v>
      </c>
      <c r="R48" s="18"/>
      <c r="S48" s="26">
        <f t="shared" ref="S48" si="24">S46+S40+S34</f>
        <v>8102652.6099999994</v>
      </c>
      <c r="T48" s="26">
        <f t="shared" ref="T48:U48" si="25">T46+T40+T34</f>
        <v>222361123.53339294</v>
      </c>
      <c r="U48" s="26">
        <f t="shared" si="25"/>
        <v>-40722674.593392938</v>
      </c>
      <c r="V48" s="26"/>
      <c r="W48" s="18"/>
      <c r="X48" s="26">
        <f t="shared" ref="X48:AC48" si="26">X46+X40+X34</f>
        <v>129145697.63500008</v>
      </c>
      <c r="Y48" s="26">
        <f t="shared" si="26"/>
        <v>0</v>
      </c>
      <c r="Z48" s="26">
        <f t="shared" si="26"/>
        <v>0</v>
      </c>
      <c r="AA48" s="26">
        <f t="shared" si="26"/>
        <v>181638448.94</v>
      </c>
      <c r="AB48" s="26">
        <f t="shared" si="26"/>
        <v>0</v>
      </c>
      <c r="AC48" s="26">
        <f t="shared" si="26"/>
        <v>0</v>
      </c>
      <c r="AD48" s="8"/>
    </row>
    <row r="49" spans="1:30" x14ac:dyDescent="0.25"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8"/>
    </row>
    <row r="50" spans="1:30" ht="13.8" x14ac:dyDescent="0.25">
      <c r="J50" s="12" t="s">
        <v>136</v>
      </c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8"/>
    </row>
    <row r="51" spans="1:30" x14ac:dyDescent="0.25">
      <c r="A51" s="7" t="s">
        <v>99</v>
      </c>
      <c r="D51" s="7" t="s">
        <v>137</v>
      </c>
      <c r="E51" s="7" t="s">
        <v>101</v>
      </c>
      <c r="I51" s="7">
        <v>18</v>
      </c>
      <c r="J51" s="8" t="s">
        <v>138</v>
      </c>
      <c r="L51" s="17">
        <f>AA51+AB51+AC51</f>
        <v>220849</v>
      </c>
      <c r="M51" s="17">
        <f>X51+Y51+Z51</f>
        <v>165636</v>
      </c>
      <c r="N51" s="17">
        <v>0</v>
      </c>
      <c r="O51" s="17">
        <f>'Appendix 1a'!P51-'Appendix 1c'!N51</f>
        <v>0</v>
      </c>
      <c r="P51" s="17">
        <v>0</v>
      </c>
      <c r="Q51" s="17">
        <f t="shared" ref="Q51:Q52" si="27">M51-O51-P51</f>
        <v>165636</v>
      </c>
      <c r="S51" s="17">
        <v>0</v>
      </c>
      <c r="T51" s="17">
        <f>'Appendix 1a'!U51-'Appendix 1c'!S51</f>
        <v>220849</v>
      </c>
      <c r="U51" s="17">
        <f t="shared" ref="U51:U52" si="28">L51-T51</f>
        <v>0</v>
      </c>
      <c r="X51" s="17">
        <v>165636</v>
      </c>
      <c r="Y51" s="17">
        <v>0</v>
      </c>
      <c r="Z51" s="17">
        <v>0</v>
      </c>
      <c r="AA51" s="17">
        <v>220849</v>
      </c>
      <c r="AB51" s="17">
        <v>0</v>
      </c>
      <c r="AC51" s="17">
        <v>0</v>
      </c>
    </row>
    <row r="52" spans="1:30" x14ac:dyDescent="0.25">
      <c r="A52" s="7" t="s">
        <v>99</v>
      </c>
      <c r="D52" s="7" t="s">
        <v>139</v>
      </c>
      <c r="E52" s="7" t="s">
        <v>101</v>
      </c>
      <c r="I52" s="7">
        <v>19</v>
      </c>
      <c r="J52" s="8" t="s">
        <v>140</v>
      </c>
      <c r="L52" s="17">
        <f>AA52+AB52+AC52</f>
        <v>7150500</v>
      </c>
      <c r="M52" s="17">
        <f>X52+Y52+Z52</f>
        <v>5362875</v>
      </c>
      <c r="N52" s="17">
        <v>0</v>
      </c>
      <c r="O52" s="17">
        <f>'Appendix 1a'!P52-'Appendix 1c'!N52</f>
        <v>0</v>
      </c>
      <c r="P52" s="17">
        <v>0</v>
      </c>
      <c r="Q52" s="17">
        <f t="shared" si="27"/>
        <v>5362875</v>
      </c>
      <c r="S52" s="17">
        <v>0</v>
      </c>
      <c r="T52" s="17">
        <f>'Appendix 1a'!U52-'Appendix 1c'!S52</f>
        <v>7150500</v>
      </c>
      <c r="U52" s="17">
        <f t="shared" si="28"/>
        <v>0</v>
      </c>
      <c r="X52" s="17">
        <v>5362875</v>
      </c>
      <c r="Y52" s="17">
        <v>0</v>
      </c>
      <c r="Z52" s="17">
        <v>0</v>
      </c>
      <c r="AA52" s="17">
        <v>7150500</v>
      </c>
      <c r="AB52" s="17">
        <v>0</v>
      </c>
      <c r="AC52" s="17">
        <v>0</v>
      </c>
    </row>
    <row r="54" spans="1:30" s="8" customFormat="1" x14ac:dyDescent="0.25">
      <c r="J54" s="13" t="s">
        <v>141</v>
      </c>
      <c r="K54" s="14"/>
      <c r="L54" s="20">
        <f t="shared" ref="L54:Q54" si="29">SUM(L51:L53)</f>
        <v>7371349</v>
      </c>
      <c r="M54" s="20">
        <f t="shared" si="29"/>
        <v>5528511</v>
      </c>
      <c r="N54" s="20">
        <f t="shared" si="29"/>
        <v>0</v>
      </c>
      <c r="O54" s="20">
        <f t="shared" si="29"/>
        <v>0</v>
      </c>
      <c r="P54" s="20">
        <f t="shared" si="29"/>
        <v>0</v>
      </c>
      <c r="Q54" s="20">
        <f t="shared" si="29"/>
        <v>5528511</v>
      </c>
      <c r="R54" s="18"/>
      <c r="S54" s="20">
        <f>SUM(S51:S53)</f>
        <v>0</v>
      </c>
      <c r="T54" s="20">
        <f>SUM(T51:T53)</f>
        <v>7371349</v>
      </c>
      <c r="U54" s="20">
        <f>SUM(U51:U53)</f>
        <v>0</v>
      </c>
      <c r="V54" s="22"/>
      <c r="W54" s="18"/>
      <c r="X54" s="20">
        <f t="shared" ref="X54:AC54" si="30">SUM(X51:X53)</f>
        <v>5528511</v>
      </c>
      <c r="Y54" s="20">
        <f t="shared" si="30"/>
        <v>0</v>
      </c>
      <c r="Z54" s="20">
        <f t="shared" si="30"/>
        <v>0</v>
      </c>
      <c r="AA54" s="20">
        <f t="shared" si="30"/>
        <v>7371349</v>
      </c>
      <c r="AB54" s="20">
        <f t="shared" si="30"/>
        <v>0</v>
      </c>
      <c r="AC54" s="20">
        <f t="shared" si="30"/>
        <v>0</v>
      </c>
      <c r="AD54" s="7"/>
    </row>
    <row r="55" spans="1:30" s="8" customFormat="1" x14ac:dyDescent="0.25">
      <c r="J55" s="29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30"/>
      <c r="W55" s="18"/>
      <c r="X55" s="18"/>
      <c r="Y55" s="18"/>
      <c r="Z55" s="18"/>
      <c r="AA55" s="18"/>
      <c r="AB55" s="18"/>
      <c r="AC55" s="18"/>
      <c r="AD55" s="7"/>
    </row>
    <row r="56" spans="1:30" s="8" customFormat="1" x14ac:dyDescent="0.25">
      <c r="I56" s="7">
        <v>20</v>
      </c>
      <c r="J56" s="27" t="s">
        <v>142</v>
      </c>
      <c r="K56" s="28"/>
      <c r="L56" s="26">
        <f t="shared" ref="L56:Q56" si="31">L48+L54</f>
        <v>189009797.94</v>
      </c>
      <c r="M56" s="26">
        <f t="shared" si="31"/>
        <v>134674208.63500008</v>
      </c>
      <c r="N56" s="26">
        <f t="shared" si="31"/>
        <v>128381178.75000006</v>
      </c>
      <c r="O56" s="26">
        <f t="shared" si="31"/>
        <v>128423820.1800001</v>
      </c>
      <c r="P56" s="26">
        <f t="shared" si="31"/>
        <v>0</v>
      </c>
      <c r="Q56" s="26">
        <f t="shared" si="31"/>
        <v>6250388.4550000308</v>
      </c>
      <c r="R56" s="18"/>
      <c r="S56" s="26">
        <f>S48+S54</f>
        <v>8102652.6099999994</v>
      </c>
      <c r="T56" s="26">
        <f>T48+T54</f>
        <v>229732472.53339294</v>
      </c>
      <c r="U56" s="26">
        <f>U48+U54</f>
        <v>-40722674.593392938</v>
      </c>
      <c r="V56" s="26"/>
      <c r="W56" s="18"/>
      <c r="X56" s="26">
        <f t="shared" ref="X56:AC56" si="32">X48+X54</f>
        <v>134674208.63500008</v>
      </c>
      <c r="Y56" s="26">
        <f t="shared" si="32"/>
        <v>0</v>
      </c>
      <c r="Z56" s="26">
        <f t="shared" si="32"/>
        <v>0</v>
      </c>
      <c r="AA56" s="26">
        <f t="shared" si="32"/>
        <v>189009797.94</v>
      </c>
      <c r="AB56" s="26">
        <f t="shared" si="32"/>
        <v>0</v>
      </c>
      <c r="AC56" s="26">
        <f t="shared" si="32"/>
        <v>0</v>
      </c>
      <c r="AD56" s="7"/>
    </row>
    <row r="58" spans="1:30" x14ac:dyDescent="0.25">
      <c r="I58" s="7">
        <v>21</v>
      </c>
      <c r="J58" s="8" t="s">
        <v>143</v>
      </c>
    </row>
    <row r="60" spans="1:30" x14ac:dyDescent="0.25">
      <c r="A60" s="7" t="s">
        <v>99</v>
      </c>
      <c r="D60" s="7">
        <v>16103</v>
      </c>
      <c r="E60" s="7" t="s">
        <v>101</v>
      </c>
      <c r="I60" s="7">
        <v>22</v>
      </c>
      <c r="J60" s="8" t="s">
        <v>144</v>
      </c>
      <c r="L60" s="17">
        <f t="shared" ref="L60:L67" si="33">AA60+AB60+AC60</f>
        <v>-26103635</v>
      </c>
      <c r="M60" s="17">
        <f t="shared" ref="M60:M67" si="34">X60+Y60+Z60</f>
        <v>-21753030</v>
      </c>
      <c r="N60" s="17">
        <v>-20079720</v>
      </c>
      <c r="O60" s="17">
        <f>'Appendix 1a'!P63-'Appendix 1c'!N60</f>
        <v>-20079720</v>
      </c>
      <c r="P60" s="17">
        <v>0</v>
      </c>
      <c r="Q60" s="17">
        <f t="shared" ref="Q60:Q67" si="35">M60-O60-P60</f>
        <v>-1673310</v>
      </c>
      <c r="S60" s="17">
        <v>0</v>
      </c>
      <c r="T60" s="17">
        <f>L60</f>
        <v>-26103635</v>
      </c>
      <c r="U60" s="17">
        <f t="shared" ref="U60:U67" si="36">L60-T60</f>
        <v>0</v>
      </c>
      <c r="X60" s="17">
        <v>-21753030</v>
      </c>
      <c r="Y60" s="17">
        <v>0</v>
      </c>
      <c r="Z60" s="17">
        <v>0</v>
      </c>
      <c r="AA60" s="17">
        <v>-26103635</v>
      </c>
      <c r="AB60" s="17">
        <v>0</v>
      </c>
      <c r="AC60" s="17">
        <v>0</v>
      </c>
    </row>
    <row r="61" spans="1:30" x14ac:dyDescent="0.25">
      <c r="A61" s="7" t="s">
        <v>99</v>
      </c>
      <c r="D61" s="7">
        <v>16100</v>
      </c>
      <c r="E61" s="7" t="s">
        <v>101</v>
      </c>
      <c r="I61" s="7">
        <v>23</v>
      </c>
      <c r="J61" s="8" t="s">
        <v>146</v>
      </c>
      <c r="L61" s="17">
        <f t="shared" si="33"/>
        <v>-211151</v>
      </c>
      <c r="M61" s="17">
        <f t="shared" si="34"/>
        <v>-158364</v>
      </c>
      <c r="N61" s="17">
        <v>-162420</v>
      </c>
      <c r="O61" s="17">
        <f>'Appendix 1a'!P64-'Appendix 1c'!N61</f>
        <v>-162420</v>
      </c>
      <c r="P61" s="17">
        <v>0</v>
      </c>
      <c r="Q61" s="17">
        <f t="shared" si="35"/>
        <v>4056</v>
      </c>
      <c r="S61" s="17">
        <v>0</v>
      </c>
      <c r="T61" s="17">
        <f>'Appendix 1a'!U64-'Appendix 1c'!S61</f>
        <v>-211151</v>
      </c>
      <c r="U61" s="17">
        <f t="shared" si="36"/>
        <v>0</v>
      </c>
      <c r="X61" s="17">
        <v>-158364</v>
      </c>
      <c r="Y61" s="17">
        <v>0</v>
      </c>
      <c r="Z61" s="17">
        <v>0</v>
      </c>
      <c r="AA61" s="17">
        <v>-211151</v>
      </c>
      <c r="AB61" s="17">
        <v>0</v>
      </c>
      <c r="AC61" s="17">
        <v>0</v>
      </c>
    </row>
    <row r="62" spans="1:30" x14ac:dyDescent="0.25">
      <c r="A62" s="7" t="s">
        <v>99</v>
      </c>
      <c r="D62" s="7">
        <v>16106</v>
      </c>
      <c r="E62" s="7" t="s">
        <v>101</v>
      </c>
      <c r="I62" s="7">
        <v>24</v>
      </c>
      <c r="J62" s="8" t="s">
        <v>148</v>
      </c>
      <c r="L62" s="17">
        <f t="shared" si="33"/>
        <v>-71033231</v>
      </c>
      <c r="M62" s="17">
        <f t="shared" si="34"/>
        <v>-56467821</v>
      </c>
      <c r="N62" s="17">
        <v>-56467821</v>
      </c>
      <c r="O62" s="17">
        <f>'Appendix 1a'!P65-'Appendix 1c'!N62</f>
        <v>-56467821</v>
      </c>
      <c r="P62" s="17">
        <v>0</v>
      </c>
      <c r="Q62" s="17">
        <f t="shared" si="35"/>
        <v>0</v>
      </c>
      <c r="S62" s="17">
        <v>0</v>
      </c>
      <c r="T62" s="17">
        <f>'Appendix 1a'!U65-'Appendix 1c'!S62</f>
        <v>-71033231</v>
      </c>
      <c r="U62" s="17">
        <f t="shared" si="36"/>
        <v>0</v>
      </c>
      <c r="X62" s="17">
        <v>-56467821</v>
      </c>
      <c r="Y62" s="17">
        <v>0</v>
      </c>
      <c r="Z62" s="17">
        <v>0</v>
      </c>
      <c r="AA62" s="17">
        <v>-71033231</v>
      </c>
      <c r="AB62" s="17">
        <v>0</v>
      </c>
      <c r="AC62" s="17">
        <v>0</v>
      </c>
    </row>
    <row r="63" spans="1:30" x14ac:dyDescent="0.25">
      <c r="A63" s="7" t="s">
        <v>99</v>
      </c>
      <c r="D63" s="7" t="s">
        <v>150</v>
      </c>
      <c r="E63" s="7" t="s">
        <v>101</v>
      </c>
      <c r="I63" s="7">
        <v>25</v>
      </c>
      <c r="J63" s="8" t="s">
        <v>151</v>
      </c>
      <c r="L63" s="17">
        <f>AA63+AB63+AC63-'Appendix 1c'!L63</f>
        <v>-86492507</v>
      </c>
      <c r="M63" s="17">
        <f t="shared" si="34"/>
        <v>-64869390</v>
      </c>
      <c r="N63" s="17">
        <v>-64869374.449999981</v>
      </c>
      <c r="O63" s="17">
        <f>'Appendix 1a'!P66-'Appendix 1c'!N63</f>
        <v>-64869374.449999981</v>
      </c>
      <c r="P63" s="17">
        <v>0</v>
      </c>
      <c r="Q63" s="17">
        <f t="shared" si="35"/>
        <v>-15.55000001937151</v>
      </c>
      <c r="S63" s="17">
        <v>0</v>
      </c>
      <c r="T63" s="17">
        <f>'Appendix 1a'!U66-'Appendix 1c'!S63</f>
        <v>-86492507</v>
      </c>
      <c r="U63" s="17">
        <f t="shared" si="36"/>
        <v>0</v>
      </c>
      <c r="X63" s="17">
        <v>-64869390</v>
      </c>
      <c r="Y63" s="17">
        <v>0</v>
      </c>
      <c r="Z63" s="17">
        <v>0</v>
      </c>
      <c r="AA63" s="17">
        <v>-86492507</v>
      </c>
      <c r="AB63" s="17">
        <v>0</v>
      </c>
      <c r="AC63" s="17">
        <v>0</v>
      </c>
    </row>
    <row r="64" spans="1:30" x14ac:dyDescent="0.25">
      <c r="A64" s="7" t="s">
        <v>99</v>
      </c>
      <c r="D64" s="7">
        <v>15113</v>
      </c>
      <c r="E64" s="7" t="s">
        <v>101</v>
      </c>
      <c r="I64" s="7">
        <v>26</v>
      </c>
      <c r="J64" s="8" t="s">
        <v>152</v>
      </c>
      <c r="L64" s="17">
        <f t="shared" si="33"/>
        <v>0</v>
      </c>
      <c r="M64" s="17">
        <f t="shared" si="34"/>
        <v>0</v>
      </c>
      <c r="N64" s="17">
        <v>0</v>
      </c>
      <c r="O64" s="17">
        <f>'Appendix 1a'!P67-'Appendix 1c'!N64</f>
        <v>0</v>
      </c>
      <c r="P64" s="17">
        <v>0</v>
      </c>
      <c r="Q64" s="17">
        <f t="shared" si="35"/>
        <v>0</v>
      </c>
      <c r="S64" s="17">
        <v>0</v>
      </c>
      <c r="T64" s="17">
        <f>'Appendix 1a'!U67-'Appendix 1c'!S64</f>
        <v>0</v>
      </c>
      <c r="U64" s="17">
        <f t="shared" si="36"/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</row>
    <row r="65" spans="1:30" x14ac:dyDescent="0.25">
      <c r="A65" s="7" t="s">
        <v>99</v>
      </c>
      <c r="D65" s="7">
        <v>14115</v>
      </c>
      <c r="E65" s="7" t="s">
        <v>101</v>
      </c>
      <c r="I65" s="7">
        <v>27</v>
      </c>
      <c r="J65" s="8" t="s">
        <v>153</v>
      </c>
      <c r="L65" s="17">
        <f t="shared" si="33"/>
        <v>0</v>
      </c>
      <c r="M65" s="17">
        <f t="shared" si="34"/>
        <v>0</v>
      </c>
      <c r="N65" s="17">
        <v>0</v>
      </c>
      <c r="O65" s="17">
        <f>'Appendix 1a'!P68-'Appendix 1c'!N65</f>
        <v>0</v>
      </c>
      <c r="P65" s="17">
        <v>0</v>
      </c>
      <c r="Q65" s="17">
        <f t="shared" si="35"/>
        <v>0</v>
      </c>
      <c r="S65" s="17">
        <v>0</v>
      </c>
      <c r="T65" s="17">
        <f>'Appendix 1a'!U68-'Appendix 1c'!S65</f>
        <v>0</v>
      </c>
      <c r="U65" s="17">
        <f t="shared" si="36"/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</row>
    <row r="66" spans="1:30" x14ac:dyDescent="0.25">
      <c r="A66" s="7" t="s">
        <v>99</v>
      </c>
      <c r="D66" s="7" t="s">
        <v>154</v>
      </c>
      <c r="E66" s="7" t="s">
        <v>101</v>
      </c>
      <c r="I66" s="7">
        <v>28</v>
      </c>
      <c r="J66" s="8" t="s">
        <v>155</v>
      </c>
      <c r="L66" s="17">
        <f t="shared" ref="L66" si="37">AA66+AB66+AC66</f>
        <v>-9194661.9399999995</v>
      </c>
      <c r="M66" s="17">
        <f t="shared" ref="M66" si="38">X66+Y66+Z66</f>
        <v>0</v>
      </c>
      <c r="N66" s="17">
        <v>0</v>
      </c>
      <c r="O66" s="17">
        <f>'Appendix 1a'!P68-'Appendix 1c'!N66</f>
        <v>0</v>
      </c>
      <c r="P66" s="17">
        <v>0</v>
      </c>
      <c r="Q66" s="17">
        <f t="shared" ref="Q66" si="39">M66-O66-P66</f>
        <v>0</v>
      </c>
      <c r="S66" s="17">
        <v>0</v>
      </c>
      <c r="T66" s="17">
        <f>'Appendix 1a'!U68-'Appendix 1c'!S66</f>
        <v>0</v>
      </c>
      <c r="U66" s="17">
        <f t="shared" ref="U66" si="40">L66-T66</f>
        <v>-9194661.9399999995</v>
      </c>
      <c r="X66" s="17">
        <v>0</v>
      </c>
      <c r="Y66" s="17">
        <v>0</v>
      </c>
      <c r="Z66" s="17">
        <v>0</v>
      </c>
      <c r="AA66" s="17">
        <v>-9194661.9399999995</v>
      </c>
      <c r="AB66" s="17">
        <v>0</v>
      </c>
      <c r="AC66" s="17">
        <v>0</v>
      </c>
    </row>
    <row r="67" spans="1:30" x14ac:dyDescent="0.25">
      <c r="A67" s="7" t="s">
        <v>99</v>
      </c>
      <c r="D67" s="7">
        <v>14103</v>
      </c>
      <c r="E67" s="7" t="s">
        <v>101</v>
      </c>
      <c r="I67" s="7">
        <v>28</v>
      </c>
      <c r="J67" s="8" t="s">
        <v>157</v>
      </c>
      <c r="L67" s="17">
        <f t="shared" si="33"/>
        <v>-8828375</v>
      </c>
      <c r="M67" s="17">
        <f t="shared" si="34"/>
        <v>0</v>
      </c>
      <c r="N67" s="17">
        <v>0</v>
      </c>
      <c r="O67" s="17">
        <f>'Appendix 1a'!P54-'Appendix 1c'!N67</f>
        <v>0</v>
      </c>
      <c r="P67" s="17">
        <v>0</v>
      </c>
      <c r="Q67" s="17">
        <f t="shared" si="35"/>
        <v>0</v>
      </c>
      <c r="S67" s="17">
        <v>0</v>
      </c>
      <c r="T67" s="17">
        <f>'Appendix 1a'!U54-'Appendix 1c'!S67</f>
        <v>-6480000</v>
      </c>
      <c r="U67" s="17">
        <f t="shared" si="36"/>
        <v>-2348375</v>
      </c>
      <c r="X67" s="17">
        <v>0</v>
      </c>
      <c r="Y67" s="17">
        <v>0</v>
      </c>
      <c r="Z67" s="17">
        <v>0</v>
      </c>
      <c r="AA67" s="17">
        <v>-8828375</v>
      </c>
      <c r="AB67" s="17">
        <v>0</v>
      </c>
      <c r="AC67" s="17">
        <v>0</v>
      </c>
    </row>
    <row r="69" spans="1:30" s="8" customFormat="1" x14ac:dyDescent="0.25">
      <c r="J69" s="13" t="s">
        <v>158</v>
      </c>
      <c r="K69" s="14"/>
      <c r="L69" s="20">
        <f>SUM(L60:L68)</f>
        <v>-201863560.94</v>
      </c>
      <c r="M69" s="20">
        <f>SUM(M60:M68)</f>
        <v>-143248605</v>
      </c>
      <c r="N69" s="20">
        <f t="shared" ref="N69:Q69" si="41">SUM(N60:N68)</f>
        <v>-141579335.44999999</v>
      </c>
      <c r="O69" s="20">
        <f t="shared" ref="O69" si="42">SUM(O60:O68)</f>
        <v>-141579335.44999999</v>
      </c>
      <c r="P69" s="20">
        <f t="shared" si="41"/>
        <v>0</v>
      </c>
      <c r="Q69" s="20">
        <f t="shared" si="41"/>
        <v>-1669269.5500000194</v>
      </c>
      <c r="R69" s="20"/>
      <c r="S69" s="20">
        <f t="shared" ref="S69" si="43">SUM(S60:S68)</f>
        <v>0</v>
      </c>
      <c r="T69" s="20">
        <f t="shared" ref="T69:V69" si="44">SUM(T60:T68)</f>
        <v>-190320524</v>
      </c>
      <c r="U69" s="20">
        <f t="shared" si="44"/>
        <v>-11543036.939999999</v>
      </c>
      <c r="V69" s="20">
        <f t="shared" si="44"/>
        <v>0</v>
      </c>
      <c r="W69" s="20"/>
      <c r="X69" s="20">
        <f t="shared" ref="X69:AC69" si="45">SUM(X60:X68)</f>
        <v>-143248605</v>
      </c>
      <c r="Y69" s="20">
        <f t="shared" si="45"/>
        <v>0</v>
      </c>
      <c r="Z69" s="20">
        <f t="shared" si="45"/>
        <v>0</v>
      </c>
      <c r="AA69" s="20">
        <f t="shared" si="45"/>
        <v>-201863560.94</v>
      </c>
      <c r="AB69" s="20">
        <f t="shared" si="45"/>
        <v>0</v>
      </c>
      <c r="AC69" s="20">
        <f t="shared" si="45"/>
        <v>0</v>
      </c>
      <c r="AD69" s="7"/>
    </row>
    <row r="70" spans="1:30" x14ac:dyDescent="0.25">
      <c r="AA70" s="17">
        <v>0</v>
      </c>
    </row>
    <row r="71" spans="1:30" ht="15.6" x14ac:dyDescent="0.3">
      <c r="J71" s="23" t="s">
        <v>159</v>
      </c>
      <c r="K71" s="24"/>
      <c r="L71" s="25">
        <f>L69+L56</f>
        <v>-12853763</v>
      </c>
      <c r="M71" s="25">
        <f>M69+M56</f>
        <v>-8574396.3649999201</v>
      </c>
      <c r="N71" s="25">
        <f t="shared" ref="N71:U71" si="46">N69+N56</f>
        <v>-13198156.699999928</v>
      </c>
      <c r="O71" s="25">
        <f t="shared" ref="O71" si="47">O69+O56</f>
        <v>-13155515.269999892</v>
      </c>
      <c r="P71" s="25">
        <f t="shared" si="46"/>
        <v>0</v>
      </c>
      <c r="Q71" s="25">
        <f t="shared" si="46"/>
        <v>4581118.9050000114</v>
      </c>
      <c r="R71" s="25"/>
      <c r="S71" s="25">
        <f t="shared" ref="S71" si="48">S69+S56</f>
        <v>8102652.6099999994</v>
      </c>
      <c r="T71" s="25">
        <f t="shared" si="46"/>
        <v>39411948.533392936</v>
      </c>
      <c r="U71" s="25">
        <f t="shared" si="46"/>
        <v>-52265711.533392936</v>
      </c>
      <c r="V71" s="25"/>
      <c r="W71" s="25"/>
      <c r="X71" s="25">
        <f t="shared" ref="X71:AC71" si="49">X69+X56</f>
        <v>-8574396.3649999201</v>
      </c>
      <c r="Y71" s="25">
        <f t="shared" si="49"/>
        <v>0</v>
      </c>
      <c r="Z71" s="25">
        <f t="shared" si="49"/>
        <v>0</v>
      </c>
      <c r="AA71" s="25">
        <f t="shared" si="49"/>
        <v>-12853763</v>
      </c>
      <c r="AB71" s="25">
        <f t="shared" si="49"/>
        <v>0</v>
      </c>
      <c r="AC71" s="25">
        <f t="shared" si="49"/>
        <v>0</v>
      </c>
    </row>
    <row r="73" spans="1:30" ht="14.4" x14ac:dyDescent="0.3">
      <c r="N73" s="31"/>
      <c r="O73" s="31"/>
      <c r="S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</row>
    <row r="74" spans="1:30" x14ac:dyDescent="0.25">
      <c r="D74" s="128"/>
    </row>
    <row r="75" spans="1:30" x14ac:dyDescent="0.25">
      <c r="A75" s="7" t="s">
        <v>99</v>
      </c>
      <c r="D75" s="128">
        <v>10314</v>
      </c>
      <c r="E75" s="7" t="s">
        <v>101</v>
      </c>
      <c r="F75" s="7" t="s">
        <v>104</v>
      </c>
      <c r="I75" s="7">
        <v>1</v>
      </c>
      <c r="J75" s="8" t="s">
        <v>103</v>
      </c>
      <c r="L75" s="17">
        <f t="shared" ref="L75" si="50">AA75+AB75+AC75</f>
        <v>0</v>
      </c>
      <c r="M75" s="17">
        <f>X75+Y75+Z75</f>
        <v>0</v>
      </c>
      <c r="N75" s="17">
        <v>0</v>
      </c>
      <c r="O75" s="17">
        <f>'Appendix 1a'!P78-'Appendix 1c'!N75</f>
        <v>0</v>
      </c>
      <c r="P75" s="17">
        <v>0</v>
      </c>
      <c r="Q75" s="17">
        <f>M75-O75-P75</f>
        <v>0</v>
      </c>
      <c r="S75" s="17">
        <v>7505.93</v>
      </c>
      <c r="T75" s="17">
        <f>'Appendix 1a'!U78-'Appendix 1c'!S75</f>
        <v>0</v>
      </c>
      <c r="U75" s="17">
        <f>L75-T75</f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</row>
    <row r="76" spans="1:30" x14ac:dyDescent="0.25"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</row>
    <row r="77" spans="1:30" x14ac:dyDescent="0.25"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</row>
    <row r="81" spans="3:13" x14ac:dyDescent="0.25">
      <c r="C81" s="328"/>
      <c r="D81" s="329"/>
      <c r="J81" s="329"/>
    </row>
    <row r="82" spans="3:13" x14ac:dyDescent="0.25">
      <c r="C82" s="328"/>
      <c r="D82" s="329"/>
      <c r="J82" s="329"/>
    </row>
    <row r="83" spans="3:13" x14ac:dyDescent="0.25">
      <c r="C83" s="328"/>
      <c r="D83" s="128"/>
      <c r="J83" s="329"/>
    </row>
    <row r="84" spans="3:13" x14ac:dyDescent="0.25">
      <c r="C84" s="328"/>
      <c r="D84" s="329"/>
      <c r="J84" s="329"/>
      <c r="L84" s="332"/>
      <c r="M84" s="7"/>
    </row>
    <row r="85" spans="3:13" x14ac:dyDescent="0.25">
      <c r="C85" s="328"/>
      <c r="D85" s="329"/>
      <c r="J85" s="329"/>
      <c r="L85" s="332"/>
      <c r="M85" s="7"/>
    </row>
    <row r="86" spans="3:13" x14ac:dyDescent="0.25">
      <c r="C86" s="328"/>
      <c r="D86" s="329"/>
      <c r="J86" s="329"/>
      <c r="L86" s="332"/>
      <c r="M86" s="7"/>
    </row>
    <row r="87" spans="3:13" x14ac:dyDescent="0.25">
      <c r="C87" s="328"/>
      <c r="D87" s="329"/>
      <c r="J87" s="329"/>
      <c r="L87" s="332"/>
      <c r="M87" s="7"/>
    </row>
    <row r="88" spans="3:13" x14ac:dyDescent="0.25">
      <c r="C88" s="328"/>
      <c r="D88" s="329"/>
      <c r="J88" s="329"/>
      <c r="L88" s="332"/>
      <c r="M88" s="7"/>
    </row>
    <row r="89" spans="3:13" x14ac:dyDescent="0.25">
      <c r="C89" s="328"/>
      <c r="D89" s="329"/>
      <c r="J89" s="329"/>
      <c r="L89" s="332"/>
      <c r="M89" s="7"/>
    </row>
    <row r="90" spans="3:13" x14ac:dyDescent="0.25">
      <c r="C90" s="328"/>
      <c r="D90" s="329"/>
      <c r="J90" s="329"/>
      <c r="L90" s="332"/>
      <c r="M90" s="7"/>
    </row>
    <row r="91" spans="3:13" x14ac:dyDescent="0.25">
      <c r="C91" s="328"/>
      <c r="D91" s="329"/>
      <c r="J91" s="329"/>
      <c r="L91" s="332"/>
      <c r="M91" s="7"/>
    </row>
    <row r="92" spans="3:13" x14ac:dyDescent="0.25">
      <c r="C92" s="328"/>
      <c r="D92" s="329"/>
      <c r="J92" s="329"/>
      <c r="L92" s="332"/>
      <c r="M92" s="7"/>
    </row>
    <row r="93" spans="3:13" x14ac:dyDescent="0.25">
      <c r="C93" s="328"/>
      <c r="D93" s="329"/>
      <c r="J93" s="329"/>
      <c r="L93" s="332"/>
      <c r="M93" s="7"/>
    </row>
    <row r="94" spans="3:13" x14ac:dyDescent="0.25">
      <c r="C94" s="328"/>
      <c r="D94" s="329"/>
      <c r="J94" s="329"/>
      <c r="L94" s="332"/>
      <c r="M94" s="7"/>
    </row>
    <row r="95" spans="3:13" x14ac:dyDescent="0.25">
      <c r="C95" s="328"/>
      <c r="D95" s="329"/>
      <c r="J95" s="329"/>
      <c r="L95" s="332"/>
      <c r="M95" s="7"/>
    </row>
    <row r="96" spans="3:13" x14ac:dyDescent="0.25">
      <c r="C96" s="328"/>
      <c r="D96" s="329"/>
      <c r="J96" s="329"/>
      <c r="L96" s="332"/>
      <c r="M96" s="7"/>
    </row>
    <row r="97" spans="3:13" x14ac:dyDescent="0.25">
      <c r="C97" s="328"/>
      <c r="D97" s="329"/>
      <c r="J97" s="329"/>
      <c r="L97" s="332"/>
      <c r="M97" s="7"/>
    </row>
    <row r="98" spans="3:13" x14ac:dyDescent="0.25">
      <c r="C98" s="328"/>
      <c r="D98" s="329"/>
      <c r="J98" s="329"/>
      <c r="L98" s="332"/>
      <c r="M98" s="7"/>
    </row>
    <row r="99" spans="3:13" x14ac:dyDescent="0.25">
      <c r="C99" s="328"/>
      <c r="D99" s="329"/>
      <c r="J99" s="329"/>
      <c r="L99" s="332"/>
      <c r="M99" s="7"/>
    </row>
    <row r="100" spans="3:13" x14ac:dyDescent="0.25">
      <c r="C100" s="328"/>
      <c r="D100" s="329"/>
      <c r="J100" s="329"/>
      <c r="L100" s="332"/>
      <c r="M100" s="7"/>
    </row>
    <row r="101" spans="3:13" x14ac:dyDescent="0.25">
      <c r="C101" s="328"/>
      <c r="D101" s="329"/>
      <c r="J101" s="329"/>
      <c r="L101" s="332"/>
      <c r="M101" s="7"/>
    </row>
    <row r="102" spans="3:13" x14ac:dyDescent="0.25">
      <c r="C102" s="328"/>
      <c r="D102" s="329"/>
      <c r="J102" s="329"/>
      <c r="L102" s="331"/>
      <c r="M102" s="7"/>
    </row>
    <row r="103" spans="3:13" x14ac:dyDescent="0.25">
      <c r="C103" s="328"/>
      <c r="D103" s="329"/>
      <c r="J103" s="329"/>
      <c r="L103" s="332"/>
      <c r="M103" s="7"/>
    </row>
    <row r="104" spans="3:13" x14ac:dyDescent="0.25">
      <c r="C104" s="328"/>
      <c r="D104" s="329"/>
      <c r="J104" s="329"/>
      <c r="L104" s="332"/>
      <c r="M104" s="7"/>
    </row>
    <row r="105" spans="3:13" x14ac:dyDescent="0.25">
      <c r="C105" s="328"/>
      <c r="D105" s="329"/>
      <c r="L105" s="331"/>
      <c r="M105" s="7"/>
    </row>
    <row r="106" spans="3:13" x14ac:dyDescent="0.25">
      <c r="C106" s="328"/>
      <c r="D106" s="329"/>
      <c r="L106" s="332"/>
      <c r="M106" s="7"/>
    </row>
    <row r="107" spans="3:13" x14ac:dyDescent="0.25">
      <c r="C107" s="328"/>
      <c r="D107" s="329"/>
      <c r="L107" s="332"/>
      <c r="M107" s="7"/>
    </row>
    <row r="108" spans="3:13" x14ac:dyDescent="0.25">
      <c r="L108" s="331"/>
      <c r="M108" s="7"/>
    </row>
    <row r="109" spans="3:13" x14ac:dyDescent="0.25">
      <c r="L109" s="331"/>
      <c r="M109" s="7"/>
    </row>
    <row r="110" spans="3:13" x14ac:dyDescent="0.25">
      <c r="L110" s="332"/>
      <c r="M110" s="7"/>
    </row>
    <row r="111" spans="3:13" x14ac:dyDescent="0.25">
      <c r="L111" s="332"/>
      <c r="M111" s="7"/>
    </row>
    <row r="112" spans="3:13" x14ac:dyDescent="0.25">
      <c r="J112" s="331"/>
      <c r="L112" s="332"/>
      <c r="M112" s="7"/>
    </row>
    <row r="113" spans="10:13" x14ac:dyDescent="0.25">
      <c r="L113" s="332"/>
      <c r="M113" s="7"/>
    </row>
    <row r="114" spans="10:13" x14ac:dyDescent="0.25">
      <c r="L114" s="332"/>
      <c r="M114" s="7"/>
    </row>
    <row r="115" spans="10:13" x14ac:dyDescent="0.25">
      <c r="L115" s="332"/>
      <c r="M115" s="7"/>
    </row>
    <row r="116" spans="10:13" x14ac:dyDescent="0.25">
      <c r="L116" s="332"/>
      <c r="M116" s="7"/>
    </row>
    <row r="117" spans="10:13" x14ac:dyDescent="0.25">
      <c r="J117" s="331"/>
      <c r="L117" s="332"/>
      <c r="M117" s="7"/>
    </row>
    <row r="118" spans="10:13" x14ac:dyDescent="0.25">
      <c r="L118" s="331"/>
      <c r="M118" s="7"/>
    </row>
    <row r="119" spans="10:13" x14ac:dyDescent="0.25">
      <c r="L119" s="331"/>
      <c r="M119" s="7"/>
    </row>
    <row r="120" spans="10:13" x14ac:dyDescent="0.25">
      <c r="L120" s="332"/>
      <c r="M120" s="7"/>
    </row>
    <row r="121" spans="10:13" x14ac:dyDescent="0.25">
      <c r="J121" s="331"/>
      <c r="L121" s="331"/>
      <c r="M121" s="7"/>
    </row>
    <row r="122" spans="10:13" x14ac:dyDescent="0.25">
      <c r="L122" s="332"/>
      <c r="M122" s="7"/>
    </row>
    <row r="123" spans="10:13" x14ac:dyDescent="0.25">
      <c r="L123" s="331"/>
      <c r="M123" s="7"/>
    </row>
    <row r="124" spans="10:13" x14ac:dyDescent="0.25">
      <c r="L124" s="332"/>
      <c r="M124" s="7"/>
    </row>
    <row r="125" spans="10:13" x14ac:dyDescent="0.25">
      <c r="L125" s="332"/>
      <c r="M125" s="7"/>
    </row>
    <row r="126" spans="10:13" x14ac:dyDescent="0.25">
      <c r="L126" s="332"/>
      <c r="M126" s="7"/>
    </row>
    <row r="127" spans="10:13" x14ac:dyDescent="0.25">
      <c r="L127" s="332"/>
      <c r="M127" s="7"/>
    </row>
    <row r="128" spans="10:13" x14ac:dyDescent="0.25">
      <c r="L128" s="332"/>
      <c r="M128" s="7"/>
    </row>
    <row r="129" spans="12:13" x14ac:dyDescent="0.25">
      <c r="L129" s="332"/>
      <c r="M129" s="7"/>
    </row>
    <row r="130" spans="12:13" x14ac:dyDescent="0.25">
      <c r="L130" s="332"/>
      <c r="M130" s="7"/>
    </row>
    <row r="131" spans="12:13" x14ac:dyDescent="0.25">
      <c r="L131" s="332"/>
      <c r="M131" s="7"/>
    </row>
  </sheetData>
  <hyperlinks>
    <hyperlink ref="AC15:AD15" location="'summary report 1st PCC'!A1" display="PCC" xr:uid="{8368BFC6-63A1-4850-B380-944D795E2A51}"/>
    <hyperlink ref="AF15:AG15" location="'Summary Report 1st'!I122" display="CC" xr:uid="{5ACE7E5F-EC79-41B5-8638-C60B4D6E21D7}"/>
  </hyperlink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 fitToPage="1"/>
  </sheetPr>
  <dimension ref="A1:AK77"/>
  <sheetViews>
    <sheetView showGridLines="0" topLeftCell="I9" zoomScale="90" zoomScaleNormal="90" workbookViewId="0">
      <pane xSplit="1" ySplit="9" topLeftCell="J18" activePane="bottomRight" state="frozen"/>
      <selection activeCell="I9" sqref="I9"/>
      <selection pane="topRight" activeCell="J9" sqref="J9"/>
      <selection pane="bottomLeft" activeCell="I18" sqref="I18"/>
      <selection pane="bottomRight" activeCell="AQ33" sqref="AQ33"/>
    </sheetView>
  </sheetViews>
  <sheetFormatPr defaultRowHeight="13.2" x14ac:dyDescent="0.25"/>
  <cols>
    <col min="1" max="1" width="10.21875" style="7" hidden="1" customWidth="1"/>
    <col min="2" max="2" width="11.21875" style="7" hidden="1" customWidth="1"/>
    <col min="3" max="3" width="19" style="7" hidden="1" customWidth="1"/>
    <col min="4" max="4" width="11.77734375" style="7" hidden="1" customWidth="1"/>
    <col min="5" max="5" width="18" style="7" hidden="1" customWidth="1"/>
    <col min="6" max="6" width="14.77734375" style="7" hidden="1" customWidth="1"/>
    <col min="7" max="7" width="17.77734375" style="7" hidden="1" customWidth="1"/>
    <col min="8" max="8" width="27.77734375" style="7" hidden="1" customWidth="1"/>
    <col min="9" max="9" width="3.77734375" style="7" customWidth="1"/>
    <col min="10" max="10" width="66.44140625" style="8" customWidth="1"/>
    <col min="11" max="11" width="3.21875" style="7" customWidth="1"/>
    <col min="12" max="13" width="13.5546875" style="17" customWidth="1"/>
    <col min="14" max="14" width="17" style="17" bestFit="1" customWidth="1"/>
    <col min="15" max="15" width="27" style="17" hidden="1" customWidth="1"/>
    <col min="16" max="16" width="10.21875" style="17" bestFit="1" customWidth="1"/>
    <col min="17" max="17" width="2.21875" style="17" hidden="1" customWidth="1"/>
    <col min="18" max="18" width="14.77734375" style="17" hidden="1" customWidth="1"/>
    <col min="19" max="19" width="16.5546875" style="17" customWidth="1"/>
    <col min="20" max="20" width="14.5546875" style="17" customWidth="1"/>
    <col min="21" max="21" width="16.77734375" style="17" hidden="1" customWidth="1"/>
    <col min="22" max="22" width="14.5546875" style="17" hidden="1" customWidth="1"/>
    <col min="23" max="23" width="41.21875" style="17" hidden="1" customWidth="1"/>
    <col min="24" max="24" width="9.21875" style="17" hidden="1" customWidth="1"/>
    <col min="25" max="30" width="17" style="17" hidden="1" customWidth="1"/>
    <col min="31" max="31" width="9.21875" style="7" hidden="1" customWidth="1"/>
    <col min="32" max="32" width="15.21875" style="7" hidden="1" customWidth="1"/>
    <col min="33" max="33" width="9.21875" style="7" hidden="1" customWidth="1"/>
    <col min="34" max="34" width="11.5546875" style="7" hidden="1" customWidth="1"/>
    <col min="35" max="35" width="9.77734375" style="7" hidden="1" customWidth="1"/>
    <col min="36" max="37" width="10.77734375" style="7" hidden="1" customWidth="1"/>
    <col min="38" max="260" width="9.21875" style="7"/>
    <col min="261" max="261" width="16" style="7" customWidth="1"/>
    <col min="262" max="262" width="12.77734375" style="7" customWidth="1"/>
    <col min="263" max="263" width="12" style="7" customWidth="1"/>
    <col min="264" max="264" width="16" style="7" customWidth="1"/>
    <col min="265" max="265" width="55" style="7" bestFit="1" customWidth="1"/>
    <col min="266" max="266" width="3.21875" style="7" customWidth="1"/>
    <col min="267" max="267" width="16" style="7" customWidth="1"/>
    <col min="268" max="268" width="16.21875" style="7" customWidth="1"/>
    <col min="269" max="269" width="14.77734375" style="7" bestFit="1" customWidth="1"/>
    <col min="270" max="270" width="3.44140625" style="7" customWidth="1"/>
    <col min="271" max="271" width="15.77734375" style="7" customWidth="1"/>
    <col min="272" max="272" width="21" style="7" customWidth="1"/>
    <col min="273" max="273" width="3.77734375" style="7" customWidth="1"/>
    <col min="274" max="274" width="16.77734375" style="7" customWidth="1"/>
    <col min="275" max="275" width="21.44140625" style="7" customWidth="1"/>
    <col min="276" max="276" width="13.5546875" style="7" customWidth="1"/>
    <col min="277" max="277" width="2.21875" style="7" customWidth="1"/>
    <col min="278" max="278" width="16.5546875" style="7" customWidth="1"/>
    <col min="279" max="279" width="14.5546875" style="7" customWidth="1"/>
    <col min="280" max="280" width="41.21875" style="7" customWidth="1"/>
    <col min="281" max="281" width="9.21875" style="7"/>
    <col min="282" max="287" width="17" style="7" customWidth="1"/>
    <col min="288" max="288" width="9.21875" style="7" customWidth="1"/>
    <col min="289" max="516" width="9.21875" style="7"/>
    <col min="517" max="517" width="16" style="7" customWidth="1"/>
    <col min="518" max="518" width="12.77734375" style="7" customWidth="1"/>
    <col min="519" max="519" width="12" style="7" customWidth="1"/>
    <col min="520" max="520" width="16" style="7" customWidth="1"/>
    <col min="521" max="521" width="55" style="7" bestFit="1" customWidth="1"/>
    <col min="522" max="522" width="3.21875" style="7" customWidth="1"/>
    <col min="523" max="523" width="16" style="7" customWidth="1"/>
    <col min="524" max="524" width="16.21875" style="7" customWidth="1"/>
    <col min="525" max="525" width="14.77734375" style="7" bestFit="1" customWidth="1"/>
    <col min="526" max="526" width="3.44140625" style="7" customWidth="1"/>
    <col min="527" max="527" width="15.77734375" style="7" customWidth="1"/>
    <col min="528" max="528" width="21" style="7" customWidth="1"/>
    <col min="529" max="529" width="3.77734375" style="7" customWidth="1"/>
    <col min="530" max="530" width="16.77734375" style="7" customWidth="1"/>
    <col min="531" max="531" width="21.44140625" style="7" customWidth="1"/>
    <col min="532" max="532" width="13.5546875" style="7" customWidth="1"/>
    <col min="533" max="533" width="2.21875" style="7" customWidth="1"/>
    <col min="534" max="534" width="16.5546875" style="7" customWidth="1"/>
    <col min="535" max="535" width="14.5546875" style="7" customWidth="1"/>
    <col min="536" max="536" width="41.21875" style="7" customWidth="1"/>
    <col min="537" max="537" width="9.21875" style="7"/>
    <col min="538" max="543" width="17" style="7" customWidth="1"/>
    <col min="544" max="544" width="9.21875" style="7" customWidth="1"/>
    <col min="545" max="772" width="9.21875" style="7"/>
    <col min="773" max="773" width="16" style="7" customWidth="1"/>
    <col min="774" max="774" width="12.77734375" style="7" customWidth="1"/>
    <col min="775" max="775" width="12" style="7" customWidth="1"/>
    <col min="776" max="776" width="16" style="7" customWidth="1"/>
    <col min="777" max="777" width="55" style="7" bestFit="1" customWidth="1"/>
    <col min="778" max="778" width="3.21875" style="7" customWidth="1"/>
    <col min="779" max="779" width="16" style="7" customWidth="1"/>
    <col min="780" max="780" width="16.21875" style="7" customWidth="1"/>
    <col min="781" max="781" width="14.77734375" style="7" bestFit="1" customWidth="1"/>
    <col min="782" max="782" width="3.44140625" style="7" customWidth="1"/>
    <col min="783" max="783" width="15.77734375" style="7" customWidth="1"/>
    <col min="784" max="784" width="21" style="7" customWidth="1"/>
    <col min="785" max="785" width="3.77734375" style="7" customWidth="1"/>
    <col min="786" max="786" width="16.77734375" style="7" customWidth="1"/>
    <col min="787" max="787" width="21.44140625" style="7" customWidth="1"/>
    <col min="788" max="788" width="13.5546875" style="7" customWidth="1"/>
    <col min="789" max="789" width="2.21875" style="7" customWidth="1"/>
    <col min="790" max="790" width="16.5546875" style="7" customWidth="1"/>
    <col min="791" max="791" width="14.5546875" style="7" customWidth="1"/>
    <col min="792" max="792" width="41.21875" style="7" customWidth="1"/>
    <col min="793" max="793" width="9.21875" style="7"/>
    <col min="794" max="799" width="17" style="7" customWidth="1"/>
    <col min="800" max="800" width="9.21875" style="7" customWidth="1"/>
    <col min="801" max="1028" width="9.21875" style="7"/>
    <col min="1029" max="1029" width="16" style="7" customWidth="1"/>
    <col min="1030" max="1030" width="12.77734375" style="7" customWidth="1"/>
    <col min="1031" max="1031" width="12" style="7" customWidth="1"/>
    <col min="1032" max="1032" width="16" style="7" customWidth="1"/>
    <col min="1033" max="1033" width="55" style="7" bestFit="1" customWidth="1"/>
    <col min="1034" max="1034" width="3.21875" style="7" customWidth="1"/>
    <col min="1035" max="1035" width="16" style="7" customWidth="1"/>
    <col min="1036" max="1036" width="16.21875" style="7" customWidth="1"/>
    <col min="1037" max="1037" width="14.77734375" style="7" bestFit="1" customWidth="1"/>
    <col min="1038" max="1038" width="3.44140625" style="7" customWidth="1"/>
    <col min="1039" max="1039" width="15.77734375" style="7" customWidth="1"/>
    <col min="1040" max="1040" width="21" style="7" customWidth="1"/>
    <col min="1041" max="1041" width="3.77734375" style="7" customWidth="1"/>
    <col min="1042" max="1042" width="16.77734375" style="7" customWidth="1"/>
    <col min="1043" max="1043" width="21.44140625" style="7" customWidth="1"/>
    <col min="1044" max="1044" width="13.5546875" style="7" customWidth="1"/>
    <col min="1045" max="1045" width="2.21875" style="7" customWidth="1"/>
    <col min="1046" max="1046" width="16.5546875" style="7" customWidth="1"/>
    <col min="1047" max="1047" width="14.5546875" style="7" customWidth="1"/>
    <col min="1048" max="1048" width="41.21875" style="7" customWidth="1"/>
    <col min="1049" max="1049" width="9.21875" style="7"/>
    <col min="1050" max="1055" width="17" style="7" customWidth="1"/>
    <col min="1056" max="1056" width="9.21875" style="7" customWidth="1"/>
    <col min="1057" max="1284" width="9.21875" style="7"/>
    <col min="1285" max="1285" width="16" style="7" customWidth="1"/>
    <col min="1286" max="1286" width="12.77734375" style="7" customWidth="1"/>
    <col min="1287" max="1287" width="12" style="7" customWidth="1"/>
    <col min="1288" max="1288" width="16" style="7" customWidth="1"/>
    <col min="1289" max="1289" width="55" style="7" bestFit="1" customWidth="1"/>
    <col min="1290" max="1290" width="3.21875" style="7" customWidth="1"/>
    <col min="1291" max="1291" width="16" style="7" customWidth="1"/>
    <col min="1292" max="1292" width="16.21875" style="7" customWidth="1"/>
    <col min="1293" max="1293" width="14.77734375" style="7" bestFit="1" customWidth="1"/>
    <col min="1294" max="1294" width="3.44140625" style="7" customWidth="1"/>
    <col min="1295" max="1295" width="15.77734375" style="7" customWidth="1"/>
    <col min="1296" max="1296" width="21" style="7" customWidth="1"/>
    <col min="1297" max="1297" width="3.77734375" style="7" customWidth="1"/>
    <col min="1298" max="1298" width="16.77734375" style="7" customWidth="1"/>
    <col min="1299" max="1299" width="21.44140625" style="7" customWidth="1"/>
    <col min="1300" max="1300" width="13.5546875" style="7" customWidth="1"/>
    <col min="1301" max="1301" width="2.21875" style="7" customWidth="1"/>
    <col min="1302" max="1302" width="16.5546875" style="7" customWidth="1"/>
    <col min="1303" max="1303" width="14.5546875" style="7" customWidth="1"/>
    <col min="1304" max="1304" width="41.21875" style="7" customWidth="1"/>
    <col min="1305" max="1305" width="9.21875" style="7"/>
    <col min="1306" max="1311" width="17" style="7" customWidth="1"/>
    <col min="1312" max="1312" width="9.21875" style="7" customWidth="1"/>
    <col min="1313" max="1540" width="9.21875" style="7"/>
    <col min="1541" max="1541" width="16" style="7" customWidth="1"/>
    <col min="1542" max="1542" width="12.77734375" style="7" customWidth="1"/>
    <col min="1543" max="1543" width="12" style="7" customWidth="1"/>
    <col min="1544" max="1544" width="16" style="7" customWidth="1"/>
    <col min="1545" max="1545" width="55" style="7" bestFit="1" customWidth="1"/>
    <col min="1546" max="1546" width="3.21875" style="7" customWidth="1"/>
    <col min="1547" max="1547" width="16" style="7" customWidth="1"/>
    <col min="1548" max="1548" width="16.21875" style="7" customWidth="1"/>
    <col min="1549" max="1549" width="14.77734375" style="7" bestFit="1" customWidth="1"/>
    <col min="1550" max="1550" width="3.44140625" style="7" customWidth="1"/>
    <col min="1551" max="1551" width="15.77734375" style="7" customWidth="1"/>
    <col min="1552" max="1552" width="21" style="7" customWidth="1"/>
    <col min="1553" max="1553" width="3.77734375" style="7" customWidth="1"/>
    <col min="1554" max="1554" width="16.77734375" style="7" customWidth="1"/>
    <col min="1555" max="1555" width="21.44140625" style="7" customWidth="1"/>
    <col min="1556" max="1556" width="13.5546875" style="7" customWidth="1"/>
    <col min="1557" max="1557" width="2.21875" style="7" customWidth="1"/>
    <col min="1558" max="1558" width="16.5546875" style="7" customWidth="1"/>
    <col min="1559" max="1559" width="14.5546875" style="7" customWidth="1"/>
    <col min="1560" max="1560" width="41.21875" style="7" customWidth="1"/>
    <col min="1561" max="1561" width="9.21875" style="7"/>
    <col min="1562" max="1567" width="17" style="7" customWidth="1"/>
    <col min="1568" max="1568" width="9.21875" style="7" customWidth="1"/>
    <col min="1569" max="1796" width="9.21875" style="7"/>
    <col min="1797" max="1797" width="16" style="7" customWidth="1"/>
    <col min="1798" max="1798" width="12.77734375" style="7" customWidth="1"/>
    <col min="1799" max="1799" width="12" style="7" customWidth="1"/>
    <col min="1800" max="1800" width="16" style="7" customWidth="1"/>
    <col min="1801" max="1801" width="55" style="7" bestFit="1" customWidth="1"/>
    <col min="1802" max="1802" width="3.21875" style="7" customWidth="1"/>
    <col min="1803" max="1803" width="16" style="7" customWidth="1"/>
    <col min="1804" max="1804" width="16.21875" style="7" customWidth="1"/>
    <col min="1805" max="1805" width="14.77734375" style="7" bestFit="1" customWidth="1"/>
    <col min="1806" max="1806" width="3.44140625" style="7" customWidth="1"/>
    <col min="1807" max="1807" width="15.77734375" style="7" customWidth="1"/>
    <col min="1808" max="1808" width="21" style="7" customWidth="1"/>
    <col min="1809" max="1809" width="3.77734375" style="7" customWidth="1"/>
    <col min="1810" max="1810" width="16.77734375" style="7" customWidth="1"/>
    <col min="1811" max="1811" width="21.44140625" style="7" customWidth="1"/>
    <col min="1812" max="1812" width="13.5546875" style="7" customWidth="1"/>
    <col min="1813" max="1813" width="2.21875" style="7" customWidth="1"/>
    <col min="1814" max="1814" width="16.5546875" style="7" customWidth="1"/>
    <col min="1815" max="1815" width="14.5546875" style="7" customWidth="1"/>
    <col min="1816" max="1816" width="41.21875" style="7" customWidth="1"/>
    <col min="1817" max="1817" width="9.21875" style="7"/>
    <col min="1818" max="1823" width="17" style="7" customWidth="1"/>
    <col min="1824" max="1824" width="9.21875" style="7" customWidth="1"/>
    <col min="1825" max="2052" width="9.21875" style="7"/>
    <col min="2053" max="2053" width="16" style="7" customWidth="1"/>
    <col min="2054" max="2054" width="12.77734375" style="7" customWidth="1"/>
    <col min="2055" max="2055" width="12" style="7" customWidth="1"/>
    <col min="2056" max="2056" width="16" style="7" customWidth="1"/>
    <col min="2057" max="2057" width="55" style="7" bestFit="1" customWidth="1"/>
    <col min="2058" max="2058" width="3.21875" style="7" customWidth="1"/>
    <col min="2059" max="2059" width="16" style="7" customWidth="1"/>
    <col min="2060" max="2060" width="16.21875" style="7" customWidth="1"/>
    <col min="2061" max="2061" width="14.77734375" style="7" bestFit="1" customWidth="1"/>
    <col min="2062" max="2062" width="3.44140625" style="7" customWidth="1"/>
    <col min="2063" max="2063" width="15.77734375" style="7" customWidth="1"/>
    <col min="2064" max="2064" width="21" style="7" customWidth="1"/>
    <col min="2065" max="2065" width="3.77734375" style="7" customWidth="1"/>
    <col min="2066" max="2066" width="16.77734375" style="7" customWidth="1"/>
    <col min="2067" max="2067" width="21.44140625" style="7" customWidth="1"/>
    <col min="2068" max="2068" width="13.5546875" style="7" customWidth="1"/>
    <col min="2069" max="2069" width="2.21875" style="7" customWidth="1"/>
    <col min="2070" max="2070" width="16.5546875" style="7" customWidth="1"/>
    <col min="2071" max="2071" width="14.5546875" style="7" customWidth="1"/>
    <col min="2072" max="2072" width="41.21875" style="7" customWidth="1"/>
    <col min="2073" max="2073" width="9.21875" style="7"/>
    <col min="2074" max="2079" width="17" style="7" customWidth="1"/>
    <col min="2080" max="2080" width="9.21875" style="7" customWidth="1"/>
    <col min="2081" max="2308" width="9.21875" style="7"/>
    <col min="2309" max="2309" width="16" style="7" customWidth="1"/>
    <col min="2310" max="2310" width="12.77734375" style="7" customWidth="1"/>
    <col min="2311" max="2311" width="12" style="7" customWidth="1"/>
    <col min="2312" max="2312" width="16" style="7" customWidth="1"/>
    <col min="2313" max="2313" width="55" style="7" bestFit="1" customWidth="1"/>
    <col min="2314" max="2314" width="3.21875" style="7" customWidth="1"/>
    <col min="2315" max="2315" width="16" style="7" customWidth="1"/>
    <col min="2316" max="2316" width="16.21875" style="7" customWidth="1"/>
    <col min="2317" max="2317" width="14.77734375" style="7" bestFit="1" customWidth="1"/>
    <col min="2318" max="2318" width="3.44140625" style="7" customWidth="1"/>
    <col min="2319" max="2319" width="15.77734375" style="7" customWidth="1"/>
    <col min="2320" max="2320" width="21" style="7" customWidth="1"/>
    <col min="2321" max="2321" width="3.77734375" style="7" customWidth="1"/>
    <col min="2322" max="2322" width="16.77734375" style="7" customWidth="1"/>
    <col min="2323" max="2323" width="21.44140625" style="7" customWidth="1"/>
    <col min="2324" max="2324" width="13.5546875" style="7" customWidth="1"/>
    <col min="2325" max="2325" width="2.21875" style="7" customWidth="1"/>
    <col min="2326" max="2326" width="16.5546875" style="7" customWidth="1"/>
    <col min="2327" max="2327" width="14.5546875" style="7" customWidth="1"/>
    <col min="2328" max="2328" width="41.21875" style="7" customWidth="1"/>
    <col min="2329" max="2329" width="9.21875" style="7"/>
    <col min="2330" max="2335" width="17" style="7" customWidth="1"/>
    <col min="2336" max="2336" width="9.21875" style="7" customWidth="1"/>
    <col min="2337" max="2564" width="9.21875" style="7"/>
    <col min="2565" max="2565" width="16" style="7" customWidth="1"/>
    <col min="2566" max="2566" width="12.77734375" style="7" customWidth="1"/>
    <col min="2567" max="2567" width="12" style="7" customWidth="1"/>
    <col min="2568" max="2568" width="16" style="7" customWidth="1"/>
    <col min="2569" max="2569" width="55" style="7" bestFit="1" customWidth="1"/>
    <col min="2570" max="2570" width="3.21875" style="7" customWidth="1"/>
    <col min="2571" max="2571" width="16" style="7" customWidth="1"/>
    <col min="2572" max="2572" width="16.21875" style="7" customWidth="1"/>
    <col min="2573" max="2573" width="14.77734375" style="7" bestFit="1" customWidth="1"/>
    <col min="2574" max="2574" width="3.44140625" style="7" customWidth="1"/>
    <col min="2575" max="2575" width="15.77734375" style="7" customWidth="1"/>
    <col min="2576" max="2576" width="21" style="7" customWidth="1"/>
    <col min="2577" max="2577" width="3.77734375" style="7" customWidth="1"/>
    <col min="2578" max="2578" width="16.77734375" style="7" customWidth="1"/>
    <col min="2579" max="2579" width="21.44140625" style="7" customWidth="1"/>
    <col min="2580" max="2580" width="13.5546875" style="7" customWidth="1"/>
    <col min="2581" max="2581" width="2.21875" style="7" customWidth="1"/>
    <col min="2582" max="2582" width="16.5546875" style="7" customWidth="1"/>
    <col min="2583" max="2583" width="14.5546875" style="7" customWidth="1"/>
    <col min="2584" max="2584" width="41.21875" style="7" customWidth="1"/>
    <col min="2585" max="2585" width="9.21875" style="7"/>
    <col min="2586" max="2591" width="17" style="7" customWidth="1"/>
    <col min="2592" max="2592" width="9.21875" style="7" customWidth="1"/>
    <col min="2593" max="2820" width="9.21875" style="7"/>
    <col min="2821" max="2821" width="16" style="7" customWidth="1"/>
    <col min="2822" max="2822" width="12.77734375" style="7" customWidth="1"/>
    <col min="2823" max="2823" width="12" style="7" customWidth="1"/>
    <col min="2824" max="2824" width="16" style="7" customWidth="1"/>
    <col min="2825" max="2825" width="55" style="7" bestFit="1" customWidth="1"/>
    <col min="2826" max="2826" width="3.21875" style="7" customWidth="1"/>
    <col min="2827" max="2827" width="16" style="7" customWidth="1"/>
    <col min="2828" max="2828" width="16.21875" style="7" customWidth="1"/>
    <col min="2829" max="2829" width="14.77734375" style="7" bestFit="1" customWidth="1"/>
    <col min="2830" max="2830" width="3.44140625" style="7" customWidth="1"/>
    <col min="2831" max="2831" width="15.77734375" style="7" customWidth="1"/>
    <col min="2832" max="2832" width="21" style="7" customWidth="1"/>
    <col min="2833" max="2833" width="3.77734375" style="7" customWidth="1"/>
    <col min="2834" max="2834" width="16.77734375" style="7" customWidth="1"/>
    <col min="2835" max="2835" width="21.44140625" style="7" customWidth="1"/>
    <col min="2836" max="2836" width="13.5546875" style="7" customWidth="1"/>
    <col min="2837" max="2837" width="2.21875" style="7" customWidth="1"/>
    <col min="2838" max="2838" width="16.5546875" style="7" customWidth="1"/>
    <col min="2839" max="2839" width="14.5546875" style="7" customWidth="1"/>
    <col min="2840" max="2840" width="41.21875" style="7" customWidth="1"/>
    <col min="2841" max="2841" width="9.21875" style="7"/>
    <col min="2842" max="2847" width="17" style="7" customWidth="1"/>
    <col min="2848" max="2848" width="9.21875" style="7" customWidth="1"/>
    <col min="2849" max="3076" width="9.21875" style="7"/>
    <col min="3077" max="3077" width="16" style="7" customWidth="1"/>
    <col min="3078" max="3078" width="12.77734375" style="7" customWidth="1"/>
    <col min="3079" max="3079" width="12" style="7" customWidth="1"/>
    <col min="3080" max="3080" width="16" style="7" customWidth="1"/>
    <col min="3081" max="3081" width="55" style="7" bestFit="1" customWidth="1"/>
    <col min="3082" max="3082" width="3.21875" style="7" customWidth="1"/>
    <col min="3083" max="3083" width="16" style="7" customWidth="1"/>
    <col min="3084" max="3084" width="16.21875" style="7" customWidth="1"/>
    <col min="3085" max="3085" width="14.77734375" style="7" bestFit="1" customWidth="1"/>
    <col min="3086" max="3086" width="3.44140625" style="7" customWidth="1"/>
    <col min="3087" max="3087" width="15.77734375" style="7" customWidth="1"/>
    <col min="3088" max="3088" width="21" style="7" customWidth="1"/>
    <col min="3089" max="3089" width="3.77734375" style="7" customWidth="1"/>
    <col min="3090" max="3090" width="16.77734375" style="7" customWidth="1"/>
    <col min="3091" max="3091" width="21.44140625" style="7" customWidth="1"/>
    <col min="3092" max="3092" width="13.5546875" style="7" customWidth="1"/>
    <col min="3093" max="3093" width="2.21875" style="7" customWidth="1"/>
    <col min="3094" max="3094" width="16.5546875" style="7" customWidth="1"/>
    <col min="3095" max="3095" width="14.5546875" style="7" customWidth="1"/>
    <col min="3096" max="3096" width="41.21875" style="7" customWidth="1"/>
    <col min="3097" max="3097" width="9.21875" style="7"/>
    <col min="3098" max="3103" width="17" style="7" customWidth="1"/>
    <col min="3104" max="3104" width="9.21875" style="7" customWidth="1"/>
    <col min="3105" max="3332" width="9.21875" style="7"/>
    <col min="3333" max="3333" width="16" style="7" customWidth="1"/>
    <col min="3334" max="3334" width="12.77734375" style="7" customWidth="1"/>
    <col min="3335" max="3335" width="12" style="7" customWidth="1"/>
    <col min="3336" max="3336" width="16" style="7" customWidth="1"/>
    <col min="3337" max="3337" width="55" style="7" bestFit="1" customWidth="1"/>
    <col min="3338" max="3338" width="3.21875" style="7" customWidth="1"/>
    <col min="3339" max="3339" width="16" style="7" customWidth="1"/>
    <col min="3340" max="3340" width="16.21875" style="7" customWidth="1"/>
    <col min="3341" max="3341" width="14.77734375" style="7" bestFit="1" customWidth="1"/>
    <col min="3342" max="3342" width="3.44140625" style="7" customWidth="1"/>
    <col min="3343" max="3343" width="15.77734375" style="7" customWidth="1"/>
    <col min="3344" max="3344" width="21" style="7" customWidth="1"/>
    <col min="3345" max="3345" width="3.77734375" style="7" customWidth="1"/>
    <col min="3346" max="3346" width="16.77734375" style="7" customWidth="1"/>
    <col min="3347" max="3347" width="21.44140625" style="7" customWidth="1"/>
    <col min="3348" max="3348" width="13.5546875" style="7" customWidth="1"/>
    <col min="3349" max="3349" width="2.21875" style="7" customWidth="1"/>
    <col min="3350" max="3350" width="16.5546875" style="7" customWidth="1"/>
    <col min="3351" max="3351" width="14.5546875" style="7" customWidth="1"/>
    <col min="3352" max="3352" width="41.21875" style="7" customWidth="1"/>
    <col min="3353" max="3353" width="9.21875" style="7"/>
    <col min="3354" max="3359" width="17" style="7" customWidth="1"/>
    <col min="3360" max="3360" width="9.21875" style="7" customWidth="1"/>
    <col min="3361" max="3588" width="9.21875" style="7"/>
    <col min="3589" max="3589" width="16" style="7" customWidth="1"/>
    <col min="3590" max="3590" width="12.77734375" style="7" customWidth="1"/>
    <col min="3591" max="3591" width="12" style="7" customWidth="1"/>
    <col min="3592" max="3592" width="16" style="7" customWidth="1"/>
    <col min="3593" max="3593" width="55" style="7" bestFit="1" customWidth="1"/>
    <col min="3594" max="3594" width="3.21875" style="7" customWidth="1"/>
    <col min="3595" max="3595" width="16" style="7" customWidth="1"/>
    <col min="3596" max="3596" width="16.21875" style="7" customWidth="1"/>
    <col min="3597" max="3597" width="14.77734375" style="7" bestFit="1" customWidth="1"/>
    <col min="3598" max="3598" width="3.44140625" style="7" customWidth="1"/>
    <col min="3599" max="3599" width="15.77734375" style="7" customWidth="1"/>
    <col min="3600" max="3600" width="21" style="7" customWidth="1"/>
    <col min="3601" max="3601" width="3.77734375" style="7" customWidth="1"/>
    <col min="3602" max="3602" width="16.77734375" style="7" customWidth="1"/>
    <col min="3603" max="3603" width="21.44140625" style="7" customWidth="1"/>
    <col min="3604" max="3604" width="13.5546875" style="7" customWidth="1"/>
    <col min="3605" max="3605" width="2.21875" style="7" customWidth="1"/>
    <col min="3606" max="3606" width="16.5546875" style="7" customWidth="1"/>
    <col min="3607" max="3607" width="14.5546875" style="7" customWidth="1"/>
    <col min="3608" max="3608" width="41.21875" style="7" customWidth="1"/>
    <col min="3609" max="3609" width="9.21875" style="7"/>
    <col min="3610" max="3615" width="17" style="7" customWidth="1"/>
    <col min="3616" max="3616" width="9.21875" style="7" customWidth="1"/>
    <col min="3617" max="3844" width="9.21875" style="7"/>
    <col min="3845" max="3845" width="16" style="7" customWidth="1"/>
    <col min="3846" max="3846" width="12.77734375" style="7" customWidth="1"/>
    <col min="3847" max="3847" width="12" style="7" customWidth="1"/>
    <col min="3848" max="3848" width="16" style="7" customWidth="1"/>
    <col min="3849" max="3849" width="55" style="7" bestFit="1" customWidth="1"/>
    <col min="3850" max="3850" width="3.21875" style="7" customWidth="1"/>
    <col min="3851" max="3851" width="16" style="7" customWidth="1"/>
    <col min="3852" max="3852" width="16.21875" style="7" customWidth="1"/>
    <col min="3853" max="3853" width="14.77734375" style="7" bestFit="1" customWidth="1"/>
    <col min="3854" max="3854" width="3.44140625" style="7" customWidth="1"/>
    <col min="3855" max="3855" width="15.77734375" style="7" customWidth="1"/>
    <col min="3856" max="3856" width="21" style="7" customWidth="1"/>
    <col min="3857" max="3857" width="3.77734375" style="7" customWidth="1"/>
    <col min="3858" max="3858" width="16.77734375" style="7" customWidth="1"/>
    <col min="3859" max="3859" width="21.44140625" style="7" customWidth="1"/>
    <col min="3860" max="3860" width="13.5546875" style="7" customWidth="1"/>
    <col min="3861" max="3861" width="2.21875" style="7" customWidth="1"/>
    <col min="3862" max="3862" width="16.5546875" style="7" customWidth="1"/>
    <col min="3863" max="3863" width="14.5546875" style="7" customWidth="1"/>
    <col min="3864" max="3864" width="41.21875" style="7" customWidth="1"/>
    <col min="3865" max="3865" width="9.21875" style="7"/>
    <col min="3866" max="3871" width="17" style="7" customWidth="1"/>
    <col min="3872" max="3872" width="9.21875" style="7" customWidth="1"/>
    <col min="3873" max="4100" width="9.21875" style="7"/>
    <col min="4101" max="4101" width="16" style="7" customWidth="1"/>
    <col min="4102" max="4102" width="12.77734375" style="7" customWidth="1"/>
    <col min="4103" max="4103" width="12" style="7" customWidth="1"/>
    <col min="4104" max="4104" width="16" style="7" customWidth="1"/>
    <col min="4105" max="4105" width="55" style="7" bestFit="1" customWidth="1"/>
    <col min="4106" max="4106" width="3.21875" style="7" customWidth="1"/>
    <col min="4107" max="4107" width="16" style="7" customWidth="1"/>
    <col min="4108" max="4108" width="16.21875" style="7" customWidth="1"/>
    <col min="4109" max="4109" width="14.77734375" style="7" bestFit="1" customWidth="1"/>
    <col min="4110" max="4110" width="3.44140625" style="7" customWidth="1"/>
    <col min="4111" max="4111" width="15.77734375" style="7" customWidth="1"/>
    <col min="4112" max="4112" width="21" style="7" customWidth="1"/>
    <col min="4113" max="4113" width="3.77734375" style="7" customWidth="1"/>
    <col min="4114" max="4114" width="16.77734375" style="7" customWidth="1"/>
    <col min="4115" max="4115" width="21.44140625" style="7" customWidth="1"/>
    <col min="4116" max="4116" width="13.5546875" style="7" customWidth="1"/>
    <col min="4117" max="4117" width="2.21875" style="7" customWidth="1"/>
    <col min="4118" max="4118" width="16.5546875" style="7" customWidth="1"/>
    <col min="4119" max="4119" width="14.5546875" style="7" customWidth="1"/>
    <col min="4120" max="4120" width="41.21875" style="7" customWidth="1"/>
    <col min="4121" max="4121" width="9.21875" style="7"/>
    <col min="4122" max="4127" width="17" style="7" customWidth="1"/>
    <col min="4128" max="4128" width="9.21875" style="7" customWidth="1"/>
    <col min="4129" max="4356" width="9.21875" style="7"/>
    <col min="4357" max="4357" width="16" style="7" customWidth="1"/>
    <col min="4358" max="4358" width="12.77734375" style="7" customWidth="1"/>
    <col min="4359" max="4359" width="12" style="7" customWidth="1"/>
    <col min="4360" max="4360" width="16" style="7" customWidth="1"/>
    <col min="4361" max="4361" width="55" style="7" bestFit="1" customWidth="1"/>
    <col min="4362" max="4362" width="3.21875" style="7" customWidth="1"/>
    <col min="4363" max="4363" width="16" style="7" customWidth="1"/>
    <col min="4364" max="4364" width="16.21875" style="7" customWidth="1"/>
    <col min="4365" max="4365" width="14.77734375" style="7" bestFit="1" customWidth="1"/>
    <col min="4366" max="4366" width="3.44140625" style="7" customWidth="1"/>
    <col min="4367" max="4367" width="15.77734375" style="7" customWidth="1"/>
    <col min="4368" max="4368" width="21" style="7" customWidth="1"/>
    <col min="4369" max="4369" width="3.77734375" style="7" customWidth="1"/>
    <col min="4370" max="4370" width="16.77734375" style="7" customWidth="1"/>
    <col min="4371" max="4371" width="21.44140625" style="7" customWidth="1"/>
    <col min="4372" max="4372" width="13.5546875" style="7" customWidth="1"/>
    <col min="4373" max="4373" width="2.21875" style="7" customWidth="1"/>
    <col min="4374" max="4374" width="16.5546875" style="7" customWidth="1"/>
    <col min="4375" max="4375" width="14.5546875" style="7" customWidth="1"/>
    <col min="4376" max="4376" width="41.21875" style="7" customWidth="1"/>
    <col min="4377" max="4377" width="9.21875" style="7"/>
    <col min="4378" max="4383" width="17" style="7" customWidth="1"/>
    <col min="4384" max="4384" width="9.21875" style="7" customWidth="1"/>
    <col min="4385" max="4612" width="9.21875" style="7"/>
    <col min="4613" max="4613" width="16" style="7" customWidth="1"/>
    <col min="4614" max="4614" width="12.77734375" style="7" customWidth="1"/>
    <col min="4615" max="4615" width="12" style="7" customWidth="1"/>
    <col min="4616" max="4616" width="16" style="7" customWidth="1"/>
    <col min="4617" max="4617" width="55" style="7" bestFit="1" customWidth="1"/>
    <col min="4618" max="4618" width="3.21875" style="7" customWidth="1"/>
    <col min="4619" max="4619" width="16" style="7" customWidth="1"/>
    <col min="4620" max="4620" width="16.21875" style="7" customWidth="1"/>
    <col min="4621" max="4621" width="14.77734375" style="7" bestFit="1" customWidth="1"/>
    <col min="4622" max="4622" width="3.44140625" style="7" customWidth="1"/>
    <col min="4623" max="4623" width="15.77734375" style="7" customWidth="1"/>
    <col min="4624" max="4624" width="21" style="7" customWidth="1"/>
    <col min="4625" max="4625" width="3.77734375" style="7" customWidth="1"/>
    <col min="4626" max="4626" width="16.77734375" style="7" customWidth="1"/>
    <col min="4627" max="4627" width="21.44140625" style="7" customWidth="1"/>
    <col min="4628" max="4628" width="13.5546875" style="7" customWidth="1"/>
    <col min="4629" max="4629" width="2.21875" style="7" customWidth="1"/>
    <col min="4630" max="4630" width="16.5546875" style="7" customWidth="1"/>
    <col min="4631" max="4631" width="14.5546875" style="7" customWidth="1"/>
    <col min="4632" max="4632" width="41.21875" style="7" customWidth="1"/>
    <col min="4633" max="4633" width="9.21875" style="7"/>
    <col min="4634" max="4639" width="17" style="7" customWidth="1"/>
    <col min="4640" max="4640" width="9.21875" style="7" customWidth="1"/>
    <col min="4641" max="4868" width="9.21875" style="7"/>
    <col min="4869" max="4869" width="16" style="7" customWidth="1"/>
    <col min="4870" max="4870" width="12.77734375" style="7" customWidth="1"/>
    <col min="4871" max="4871" width="12" style="7" customWidth="1"/>
    <col min="4872" max="4872" width="16" style="7" customWidth="1"/>
    <col min="4873" max="4873" width="55" style="7" bestFit="1" customWidth="1"/>
    <col min="4874" max="4874" width="3.21875" style="7" customWidth="1"/>
    <col min="4875" max="4875" width="16" style="7" customWidth="1"/>
    <col min="4876" max="4876" width="16.21875" style="7" customWidth="1"/>
    <col min="4877" max="4877" width="14.77734375" style="7" bestFit="1" customWidth="1"/>
    <col min="4878" max="4878" width="3.44140625" style="7" customWidth="1"/>
    <col min="4879" max="4879" width="15.77734375" style="7" customWidth="1"/>
    <col min="4880" max="4880" width="21" style="7" customWidth="1"/>
    <col min="4881" max="4881" width="3.77734375" style="7" customWidth="1"/>
    <col min="4882" max="4882" width="16.77734375" style="7" customWidth="1"/>
    <col min="4883" max="4883" width="21.44140625" style="7" customWidth="1"/>
    <col min="4884" max="4884" width="13.5546875" style="7" customWidth="1"/>
    <col min="4885" max="4885" width="2.21875" style="7" customWidth="1"/>
    <col min="4886" max="4886" width="16.5546875" style="7" customWidth="1"/>
    <col min="4887" max="4887" width="14.5546875" style="7" customWidth="1"/>
    <col min="4888" max="4888" width="41.21875" style="7" customWidth="1"/>
    <col min="4889" max="4889" width="9.21875" style="7"/>
    <col min="4890" max="4895" width="17" style="7" customWidth="1"/>
    <col min="4896" max="4896" width="9.21875" style="7" customWidth="1"/>
    <col min="4897" max="5124" width="9.21875" style="7"/>
    <col min="5125" max="5125" width="16" style="7" customWidth="1"/>
    <col min="5126" max="5126" width="12.77734375" style="7" customWidth="1"/>
    <col min="5127" max="5127" width="12" style="7" customWidth="1"/>
    <col min="5128" max="5128" width="16" style="7" customWidth="1"/>
    <col min="5129" max="5129" width="55" style="7" bestFit="1" customWidth="1"/>
    <col min="5130" max="5130" width="3.21875" style="7" customWidth="1"/>
    <col min="5131" max="5131" width="16" style="7" customWidth="1"/>
    <col min="5132" max="5132" width="16.21875" style="7" customWidth="1"/>
    <col min="5133" max="5133" width="14.77734375" style="7" bestFit="1" customWidth="1"/>
    <col min="5134" max="5134" width="3.44140625" style="7" customWidth="1"/>
    <col min="5135" max="5135" width="15.77734375" style="7" customWidth="1"/>
    <col min="5136" max="5136" width="21" style="7" customWidth="1"/>
    <col min="5137" max="5137" width="3.77734375" style="7" customWidth="1"/>
    <col min="5138" max="5138" width="16.77734375" style="7" customWidth="1"/>
    <col min="5139" max="5139" width="21.44140625" style="7" customWidth="1"/>
    <col min="5140" max="5140" width="13.5546875" style="7" customWidth="1"/>
    <col min="5141" max="5141" width="2.21875" style="7" customWidth="1"/>
    <col min="5142" max="5142" width="16.5546875" style="7" customWidth="1"/>
    <col min="5143" max="5143" width="14.5546875" style="7" customWidth="1"/>
    <col min="5144" max="5144" width="41.21875" style="7" customWidth="1"/>
    <col min="5145" max="5145" width="9.21875" style="7"/>
    <col min="5146" max="5151" width="17" style="7" customWidth="1"/>
    <col min="5152" max="5152" width="9.21875" style="7" customWidth="1"/>
    <col min="5153" max="5380" width="9.21875" style="7"/>
    <col min="5381" max="5381" width="16" style="7" customWidth="1"/>
    <col min="5382" max="5382" width="12.77734375" style="7" customWidth="1"/>
    <col min="5383" max="5383" width="12" style="7" customWidth="1"/>
    <col min="5384" max="5384" width="16" style="7" customWidth="1"/>
    <col min="5385" max="5385" width="55" style="7" bestFit="1" customWidth="1"/>
    <col min="5386" max="5386" width="3.21875" style="7" customWidth="1"/>
    <col min="5387" max="5387" width="16" style="7" customWidth="1"/>
    <col min="5388" max="5388" width="16.21875" style="7" customWidth="1"/>
    <col min="5389" max="5389" width="14.77734375" style="7" bestFit="1" customWidth="1"/>
    <col min="5390" max="5390" width="3.44140625" style="7" customWidth="1"/>
    <col min="5391" max="5391" width="15.77734375" style="7" customWidth="1"/>
    <col min="5392" max="5392" width="21" style="7" customWidth="1"/>
    <col min="5393" max="5393" width="3.77734375" style="7" customWidth="1"/>
    <col min="5394" max="5394" width="16.77734375" style="7" customWidth="1"/>
    <col min="5395" max="5395" width="21.44140625" style="7" customWidth="1"/>
    <col min="5396" max="5396" width="13.5546875" style="7" customWidth="1"/>
    <col min="5397" max="5397" width="2.21875" style="7" customWidth="1"/>
    <col min="5398" max="5398" width="16.5546875" style="7" customWidth="1"/>
    <col min="5399" max="5399" width="14.5546875" style="7" customWidth="1"/>
    <col min="5400" max="5400" width="41.21875" style="7" customWidth="1"/>
    <col min="5401" max="5401" width="9.21875" style="7"/>
    <col min="5402" max="5407" width="17" style="7" customWidth="1"/>
    <col min="5408" max="5408" width="9.21875" style="7" customWidth="1"/>
    <col min="5409" max="5636" width="9.21875" style="7"/>
    <col min="5637" max="5637" width="16" style="7" customWidth="1"/>
    <col min="5638" max="5638" width="12.77734375" style="7" customWidth="1"/>
    <col min="5639" max="5639" width="12" style="7" customWidth="1"/>
    <col min="5640" max="5640" width="16" style="7" customWidth="1"/>
    <col min="5641" max="5641" width="55" style="7" bestFit="1" customWidth="1"/>
    <col min="5642" max="5642" width="3.21875" style="7" customWidth="1"/>
    <col min="5643" max="5643" width="16" style="7" customWidth="1"/>
    <col min="5644" max="5644" width="16.21875" style="7" customWidth="1"/>
    <col min="5645" max="5645" width="14.77734375" style="7" bestFit="1" customWidth="1"/>
    <col min="5646" max="5646" width="3.44140625" style="7" customWidth="1"/>
    <col min="5647" max="5647" width="15.77734375" style="7" customWidth="1"/>
    <col min="5648" max="5648" width="21" style="7" customWidth="1"/>
    <col min="5649" max="5649" width="3.77734375" style="7" customWidth="1"/>
    <col min="5650" max="5650" width="16.77734375" style="7" customWidth="1"/>
    <col min="5651" max="5651" width="21.44140625" style="7" customWidth="1"/>
    <col min="5652" max="5652" width="13.5546875" style="7" customWidth="1"/>
    <col min="5653" max="5653" width="2.21875" style="7" customWidth="1"/>
    <col min="5654" max="5654" width="16.5546875" style="7" customWidth="1"/>
    <col min="5655" max="5655" width="14.5546875" style="7" customWidth="1"/>
    <col min="5656" max="5656" width="41.21875" style="7" customWidth="1"/>
    <col min="5657" max="5657" width="9.21875" style="7"/>
    <col min="5658" max="5663" width="17" style="7" customWidth="1"/>
    <col min="5664" max="5664" width="9.21875" style="7" customWidth="1"/>
    <col min="5665" max="5892" width="9.21875" style="7"/>
    <col min="5893" max="5893" width="16" style="7" customWidth="1"/>
    <col min="5894" max="5894" width="12.77734375" style="7" customWidth="1"/>
    <col min="5895" max="5895" width="12" style="7" customWidth="1"/>
    <col min="5896" max="5896" width="16" style="7" customWidth="1"/>
    <col min="5897" max="5897" width="55" style="7" bestFit="1" customWidth="1"/>
    <col min="5898" max="5898" width="3.21875" style="7" customWidth="1"/>
    <col min="5899" max="5899" width="16" style="7" customWidth="1"/>
    <col min="5900" max="5900" width="16.21875" style="7" customWidth="1"/>
    <col min="5901" max="5901" width="14.77734375" style="7" bestFit="1" customWidth="1"/>
    <col min="5902" max="5902" width="3.44140625" style="7" customWidth="1"/>
    <col min="5903" max="5903" width="15.77734375" style="7" customWidth="1"/>
    <col min="5904" max="5904" width="21" style="7" customWidth="1"/>
    <col min="5905" max="5905" width="3.77734375" style="7" customWidth="1"/>
    <col min="5906" max="5906" width="16.77734375" style="7" customWidth="1"/>
    <col min="5907" max="5907" width="21.44140625" style="7" customWidth="1"/>
    <col min="5908" max="5908" width="13.5546875" style="7" customWidth="1"/>
    <col min="5909" max="5909" width="2.21875" style="7" customWidth="1"/>
    <col min="5910" max="5910" width="16.5546875" style="7" customWidth="1"/>
    <col min="5911" max="5911" width="14.5546875" style="7" customWidth="1"/>
    <col min="5912" max="5912" width="41.21875" style="7" customWidth="1"/>
    <col min="5913" max="5913" width="9.21875" style="7"/>
    <col min="5914" max="5919" width="17" style="7" customWidth="1"/>
    <col min="5920" max="5920" width="9.21875" style="7" customWidth="1"/>
    <col min="5921" max="6148" width="9.21875" style="7"/>
    <col min="6149" max="6149" width="16" style="7" customWidth="1"/>
    <col min="6150" max="6150" width="12.77734375" style="7" customWidth="1"/>
    <col min="6151" max="6151" width="12" style="7" customWidth="1"/>
    <col min="6152" max="6152" width="16" style="7" customWidth="1"/>
    <col min="6153" max="6153" width="55" style="7" bestFit="1" customWidth="1"/>
    <col min="6154" max="6154" width="3.21875" style="7" customWidth="1"/>
    <col min="6155" max="6155" width="16" style="7" customWidth="1"/>
    <col min="6156" max="6156" width="16.21875" style="7" customWidth="1"/>
    <col min="6157" max="6157" width="14.77734375" style="7" bestFit="1" customWidth="1"/>
    <col min="6158" max="6158" width="3.44140625" style="7" customWidth="1"/>
    <col min="6159" max="6159" width="15.77734375" style="7" customWidth="1"/>
    <col min="6160" max="6160" width="21" style="7" customWidth="1"/>
    <col min="6161" max="6161" width="3.77734375" style="7" customWidth="1"/>
    <col min="6162" max="6162" width="16.77734375" style="7" customWidth="1"/>
    <col min="6163" max="6163" width="21.44140625" style="7" customWidth="1"/>
    <col min="6164" max="6164" width="13.5546875" style="7" customWidth="1"/>
    <col min="6165" max="6165" width="2.21875" style="7" customWidth="1"/>
    <col min="6166" max="6166" width="16.5546875" style="7" customWidth="1"/>
    <col min="6167" max="6167" width="14.5546875" style="7" customWidth="1"/>
    <col min="6168" max="6168" width="41.21875" style="7" customWidth="1"/>
    <col min="6169" max="6169" width="9.21875" style="7"/>
    <col min="6170" max="6175" width="17" style="7" customWidth="1"/>
    <col min="6176" max="6176" width="9.21875" style="7" customWidth="1"/>
    <col min="6177" max="6404" width="9.21875" style="7"/>
    <col min="6405" max="6405" width="16" style="7" customWidth="1"/>
    <col min="6406" max="6406" width="12.77734375" style="7" customWidth="1"/>
    <col min="6407" max="6407" width="12" style="7" customWidth="1"/>
    <col min="6408" max="6408" width="16" style="7" customWidth="1"/>
    <col min="6409" max="6409" width="55" style="7" bestFit="1" customWidth="1"/>
    <col min="6410" max="6410" width="3.21875" style="7" customWidth="1"/>
    <col min="6411" max="6411" width="16" style="7" customWidth="1"/>
    <col min="6412" max="6412" width="16.21875" style="7" customWidth="1"/>
    <col min="6413" max="6413" width="14.77734375" style="7" bestFit="1" customWidth="1"/>
    <col min="6414" max="6414" width="3.44140625" style="7" customWidth="1"/>
    <col min="6415" max="6415" width="15.77734375" style="7" customWidth="1"/>
    <col min="6416" max="6416" width="21" style="7" customWidth="1"/>
    <col min="6417" max="6417" width="3.77734375" style="7" customWidth="1"/>
    <col min="6418" max="6418" width="16.77734375" style="7" customWidth="1"/>
    <col min="6419" max="6419" width="21.44140625" style="7" customWidth="1"/>
    <col min="6420" max="6420" width="13.5546875" style="7" customWidth="1"/>
    <col min="6421" max="6421" width="2.21875" style="7" customWidth="1"/>
    <col min="6422" max="6422" width="16.5546875" style="7" customWidth="1"/>
    <col min="6423" max="6423" width="14.5546875" style="7" customWidth="1"/>
    <col min="6424" max="6424" width="41.21875" style="7" customWidth="1"/>
    <col min="6425" max="6425" width="9.21875" style="7"/>
    <col min="6426" max="6431" width="17" style="7" customWidth="1"/>
    <col min="6432" max="6432" width="9.21875" style="7" customWidth="1"/>
    <col min="6433" max="6660" width="9.21875" style="7"/>
    <col min="6661" max="6661" width="16" style="7" customWidth="1"/>
    <col min="6662" max="6662" width="12.77734375" style="7" customWidth="1"/>
    <col min="6663" max="6663" width="12" style="7" customWidth="1"/>
    <col min="6664" max="6664" width="16" style="7" customWidth="1"/>
    <col min="6665" max="6665" width="55" style="7" bestFit="1" customWidth="1"/>
    <col min="6666" max="6666" width="3.21875" style="7" customWidth="1"/>
    <col min="6667" max="6667" width="16" style="7" customWidth="1"/>
    <col min="6668" max="6668" width="16.21875" style="7" customWidth="1"/>
    <col min="6669" max="6669" width="14.77734375" style="7" bestFit="1" customWidth="1"/>
    <col min="6670" max="6670" width="3.44140625" style="7" customWidth="1"/>
    <col min="6671" max="6671" width="15.77734375" style="7" customWidth="1"/>
    <col min="6672" max="6672" width="21" style="7" customWidth="1"/>
    <col min="6673" max="6673" width="3.77734375" style="7" customWidth="1"/>
    <col min="6674" max="6674" width="16.77734375" style="7" customWidth="1"/>
    <col min="6675" max="6675" width="21.44140625" style="7" customWidth="1"/>
    <col min="6676" max="6676" width="13.5546875" style="7" customWidth="1"/>
    <col min="6677" max="6677" width="2.21875" style="7" customWidth="1"/>
    <col min="6678" max="6678" width="16.5546875" style="7" customWidth="1"/>
    <col min="6679" max="6679" width="14.5546875" style="7" customWidth="1"/>
    <col min="6680" max="6680" width="41.21875" style="7" customWidth="1"/>
    <col min="6681" max="6681" width="9.21875" style="7"/>
    <col min="6682" max="6687" width="17" style="7" customWidth="1"/>
    <col min="6688" max="6688" width="9.21875" style="7" customWidth="1"/>
    <col min="6689" max="6916" width="9.21875" style="7"/>
    <col min="6917" max="6917" width="16" style="7" customWidth="1"/>
    <col min="6918" max="6918" width="12.77734375" style="7" customWidth="1"/>
    <col min="6919" max="6919" width="12" style="7" customWidth="1"/>
    <col min="6920" max="6920" width="16" style="7" customWidth="1"/>
    <col min="6921" max="6921" width="55" style="7" bestFit="1" customWidth="1"/>
    <col min="6922" max="6922" width="3.21875" style="7" customWidth="1"/>
    <col min="6923" max="6923" width="16" style="7" customWidth="1"/>
    <col min="6924" max="6924" width="16.21875" style="7" customWidth="1"/>
    <col min="6925" max="6925" width="14.77734375" style="7" bestFit="1" customWidth="1"/>
    <col min="6926" max="6926" width="3.44140625" style="7" customWidth="1"/>
    <col min="6927" max="6927" width="15.77734375" style="7" customWidth="1"/>
    <col min="6928" max="6928" width="21" style="7" customWidth="1"/>
    <col min="6929" max="6929" width="3.77734375" style="7" customWidth="1"/>
    <col min="6930" max="6930" width="16.77734375" style="7" customWidth="1"/>
    <col min="6931" max="6931" width="21.44140625" style="7" customWidth="1"/>
    <col min="6932" max="6932" width="13.5546875" style="7" customWidth="1"/>
    <col min="6933" max="6933" width="2.21875" style="7" customWidth="1"/>
    <col min="6934" max="6934" width="16.5546875" style="7" customWidth="1"/>
    <col min="6935" max="6935" width="14.5546875" style="7" customWidth="1"/>
    <col min="6936" max="6936" width="41.21875" style="7" customWidth="1"/>
    <col min="6937" max="6937" width="9.21875" style="7"/>
    <col min="6938" max="6943" width="17" style="7" customWidth="1"/>
    <col min="6944" max="6944" width="9.21875" style="7" customWidth="1"/>
    <col min="6945" max="7172" width="9.21875" style="7"/>
    <col min="7173" max="7173" width="16" style="7" customWidth="1"/>
    <col min="7174" max="7174" width="12.77734375" style="7" customWidth="1"/>
    <col min="7175" max="7175" width="12" style="7" customWidth="1"/>
    <col min="7176" max="7176" width="16" style="7" customWidth="1"/>
    <col min="7177" max="7177" width="55" style="7" bestFit="1" customWidth="1"/>
    <col min="7178" max="7178" width="3.21875" style="7" customWidth="1"/>
    <col min="7179" max="7179" width="16" style="7" customWidth="1"/>
    <col min="7180" max="7180" width="16.21875" style="7" customWidth="1"/>
    <col min="7181" max="7181" width="14.77734375" style="7" bestFit="1" customWidth="1"/>
    <col min="7182" max="7182" width="3.44140625" style="7" customWidth="1"/>
    <col min="7183" max="7183" width="15.77734375" style="7" customWidth="1"/>
    <col min="7184" max="7184" width="21" style="7" customWidth="1"/>
    <col min="7185" max="7185" width="3.77734375" style="7" customWidth="1"/>
    <col min="7186" max="7186" width="16.77734375" style="7" customWidth="1"/>
    <col min="7187" max="7187" width="21.44140625" style="7" customWidth="1"/>
    <col min="7188" max="7188" width="13.5546875" style="7" customWidth="1"/>
    <col min="7189" max="7189" width="2.21875" style="7" customWidth="1"/>
    <col min="7190" max="7190" width="16.5546875" style="7" customWidth="1"/>
    <col min="7191" max="7191" width="14.5546875" style="7" customWidth="1"/>
    <col min="7192" max="7192" width="41.21875" style="7" customWidth="1"/>
    <col min="7193" max="7193" width="9.21875" style="7"/>
    <col min="7194" max="7199" width="17" style="7" customWidth="1"/>
    <col min="7200" max="7200" width="9.21875" style="7" customWidth="1"/>
    <col min="7201" max="7428" width="9.21875" style="7"/>
    <col min="7429" max="7429" width="16" style="7" customWidth="1"/>
    <col min="7430" max="7430" width="12.77734375" style="7" customWidth="1"/>
    <col min="7431" max="7431" width="12" style="7" customWidth="1"/>
    <col min="7432" max="7432" width="16" style="7" customWidth="1"/>
    <col min="7433" max="7433" width="55" style="7" bestFit="1" customWidth="1"/>
    <col min="7434" max="7434" width="3.21875" style="7" customWidth="1"/>
    <col min="7435" max="7435" width="16" style="7" customWidth="1"/>
    <col min="7436" max="7436" width="16.21875" style="7" customWidth="1"/>
    <col min="7437" max="7437" width="14.77734375" style="7" bestFit="1" customWidth="1"/>
    <col min="7438" max="7438" width="3.44140625" style="7" customWidth="1"/>
    <col min="7439" max="7439" width="15.77734375" style="7" customWidth="1"/>
    <col min="7440" max="7440" width="21" style="7" customWidth="1"/>
    <col min="7441" max="7441" width="3.77734375" style="7" customWidth="1"/>
    <col min="7442" max="7442" width="16.77734375" style="7" customWidth="1"/>
    <col min="7443" max="7443" width="21.44140625" style="7" customWidth="1"/>
    <col min="7444" max="7444" width="13.5546875" style="7" customWidth="1"/>
    <col min="7445" max="7445" width="2.21875" style="7" customWidth="1"/>
    <col min="7446" max="7446" width="16.5546875" style="7" customWidth="1"/>
    <col min="7447" max="7447" width="14.5546875" style="7" customWidth="1"/>
    <col min="7448" max="7448" width="41.21875" style="7" customWidth="1"/>
    <col min="7449" max="7449" width="9.21875" style="7"/>
    <col min="7450" max="7455" width="17" style="7" customWidth="1"/>
    <col min="7456" max="7456" width="9.21875" style="7" customWidth="1"/>
    <col min="7457" max="7684" width="9.21875" style="7"/>
    <col min="7685" max="7685" width="16" style="7" customWidth="1"/>
    <col min="7686" max="7686" width="12.77734375" style="7" customWidth="1"/>
    <col min="7687" max="7687" width="12" style="7" customWidth="1"/>
    <col min="7688" max="7688" width="16" style="7" customWidth="1"/>
    <col min="7689" max="7689" width="55" style="7" bestFit="1" customWidth="1"/>
    <col min="7690" max="7690" width="3.21875" style="7" customWidth="1"/>
    <col min="7691" max="7691" width="16" style="7" customWidth="1"/>
    <col min="7692" max="7692" width="16.21875" style="7" customWidth="1"/>
    <col min="7693" max="7693" width="14.77734375" style="7" bestFit="1" customWidth="1"/>
    <col min="7694" max="7694" width="3.44140625" style="7" customWidth="1"/>
    <col min="7695" max="7695" width="15.77734375" style="7" customWidth="1"/>
    <col min="7696" max="7696" width="21" style="7" customWidth="1"/>
    <col min="7697" max="7697" width="3.77734375" style="7" customWidth="1"/>
    <col min="7698" max="7698" width="16.77734375" style="7" customWidth="1"/>
    <col min="7699" max="7699" width="21.44140625" style="7" customWidth="1"/>
    <col min="7700" max="7700" width="13.5546875" style="7" customWidth="1"/>
    <col min="7701" max="7701" width="2.21875" style="7" customWidth="1"/>
    <col min="7702" max="7702" width="16.5546875" style="7" customWidth="1"/>
    <col min="7703" max="7703" width="14.5546875" style="7" customWidth="1"/>
    <col min="7704" max="7704" width="41.21875" style="7" customWidth="1"/>
    <col min="7705" max="7705" width="9.21875" style="7"/>
    <col min="7706" max="7711" width="17" style="7" customWidth="1"/>
    <col min="7712" max="7712" width="9.21875" style="7" customWidth="1"/>
    <col min="7713" max="7940" width="9.21875" style="7"/>
    <col min="7941" max="7941" width="16" style="7" customWidth="1"/>
    <col min="7942" max="7942" width="12.77734375" style="7" customWidth="1"/>
    <col min="7943" max="7943" width="12" style="7" customWidth="1"/>
    <col min="7944" max="7944" width="16" style="7" customWidth="1"/>
    <col min="7945" max="7945" width="55" style="7" bestFit="1" customWidth="1"/>
    <col min="7946" max="7946" width="3.21875" style="7" customWidth="1"/>
    <col min="7947" max="7947" width="16" style="7" customWidth="1"/>
    <col min="7948" max="7948" width="16.21875" style="7" customWidth="1"/>
    <col min="7949" max="7949" width="14.77734375" style="7" bestFit="1" customWidth="1"/>
    <col min="7950" max="7950" width="3.44140625" style="7" customWidth="1"/>
    <col min="7951" max="7951" width="15.77734375" style="7" customWidth="1"/>
    <col min="7952" max="7952" width="21" style="7" customWidth="1"/>
    <col min="7953" max="7953" width="3.77734375" style="7" customWidth="1"/>
    <col min="7954" max="7954" width="16.77734375" style="7" customWidth="1"/>
    <col min="7955" max="7955" width="21.44140625" style="7" customWidth="1"/>
    <col min="7956" max="7956" width="13.5546875" style="7" customWidth="1"/>
    <col min="7957" max="7957" width="2.21875" style="7" customWidth="1"/>
    <col min="7958" max="7958" width="16.5546875" style="7" customWidth="1"/>
    <col min="7959" max="7959" width="14.5546875" style="7" customWidth="1"/>
    <col min="7960" max="7960" width="41.21875" style="7" customWidth="1"/>
    <col min="7961" max="7961" width="9.21875" style="7"/>
    <col min="7962" max="7967" width="17" style="7" customWidth="1"/>
    <col min="7968" max="7968" width="9.21875" style="7" customWidth="1"/>
    <col min="7969" max="8196" width="9.21875" style="7"/>
    <col min="8197" max="8197" width="16" style="7" customWidth="1"/>
    <col min="8198" max="8198" width="12.77734375" style="7" customWidth="1"/>
    <col min="8199" max="8199" width="12" style="7" customWidth="1"/>
    <col min="8200" max="8200" width="16" style="7" customWidth="1"/>
    <col min="8201" max="8201" width="55" style="7" bestFit="1" customWidth="1"/>
    <col min="8202" max="8202" width="3.21875" style="7" customWidth="1"/>
    <col min="8203" max="8203" width="16" style="7" customWidth="1"/>
    <col min="8204" max="8204" width="16.21875" style="7" customWidth="1"/>
    <col min="8205" max="8205" width="14.77734375" style="7" bestFit="1" customWidth="1"/>
    <col min="8206" max="8206" width="3.44140625" style="7" customWidth="1"/>
    <col min="8207" max="8207" width="15.77734375" style="7" customWidth="1"/>
    <col min="8208" max="8208" width="21" style="7" customWidth="1"/>
    <col min="8209" max="8209" width="3.77734375" style="7" customWidth="1"/>
    <col min="8210" max="8210" width="16.77734375" style="7" customWidth="1"/>
    <col min="8211" max="8211" width="21.44140625" style="7" customWidth="1"/>
    <col min="8212" max="8212" width="13.5546875" style="7" customWidth="1"/>
    <col min="8213" max="8213" width="2.21875" style="7" customWidth="1"/>
    <col min="8214" max="8214" width="16.5546875" style="7" customWidth="1"/>
    <col min="8215" max="8215" width="14.5546875" style="7" customWidth="1"/>
    <col min="8216" max="8216" width="41.21875" style="7" customWidth="1"/>
    <col min="8217" max="8217" width="9.21875" style="7"/>
    <col min="8218" max="8223" width="17" style="7" customWidth="1"/>
    <col min="8224" max="8224" width="9.21875" style="7" customWidth="1"/>
    <col min="8225" max="8452" width="9.21875" style="7"/>
    <col min="8453" max="8453" width="16" style="7" customWidth="1"/>
    <col min="8454" max="8454" width="12.77734375" style="7" customWidth="1"/>
    <col min="8455" max="8455" width="12" style="7" customWidth="1"/>
    <col min="8456" max="8456" width="16" style="7" customWidth="1"/>
    <col min="8457" max="8457" width="55" style="7" bestFit="1" customWidth="1"/>
    <col min="8458" max="8458" width="3.21875" style="7" customWidth="1"/>
    <col min="8459" max="8459" width="16" style="7" customWidth="1"/>
    <col min="8460" max="8460" width="16.21875" style="7" customWidth="1"/>
    <col min="8461" max="8461" width="14.77734375" style="7" bestFit="1" customWidth="1"/>
    <col min="8462" max="8462" width="3.44140625" style="7" customWidth="1"/>
    <col min="8463" max="8463" width="15.77734375" style="7" customWidth="1"/>
    <col min="8464" max="8464" width="21" style="7" customWidth="1"/>
    <col min="8465" max="8465" width="3.77734375" style="7" customWidth="1"/>
    <col min="8466" max="8466" width="16.77734375" style="7" customWidth="1"/>
    <col min="8467" max="8467" width="21.44140625" style="7" customWidth="1"/>
    <col min="8468" max="8468" width="13.5546875" style="7" customWidth="1"/>
    <col min="8469" max="8469" width="2.21875" style="7" customWidth="1"/>
    <col min="8470" max="8470" width="16.5546875" style="7" customWidth="1"/>
    <col min="8471" max="8471" width="14.5546875" style="7" customWidth="1"/>
    <col min="8472" max="8472" width="41.21875" style="7" customWidth="1"/>
    <col min="8473" max="8473" width="9.21875" style="7"/>
    <col min="8474" max="8479" width="17" style="7" customWidth="1"/>
    <col min="8480" max="8480" width="9.21875" style="7" customWidth="1"/>
    <col min="8481" max="8708" width="9.21875" style="7"/>
    <col min="8709" max="8709" width="16" style="7" customWidth="1"/>
    <col min="8710" max="8710" width="12.77734375" style="7" customWidth="1"/>
    <col min="8711" max="8711" width="12" style="7" customWidth="1"/>
    <col min="8712" max="8712" width="16" style="7" customWidth="1"/>
    <col min="8713" max="8713" width="55" style="7" bestFit="1" customWidth="1"/>
    <col min="8714" max="8714" width="3.21875" style="7" customWidth="1"/>
    <col min="8715" max="8715" width="16" style="7" customWidth="1"/>
    <col min="8716" max="8716" width="16.21875" style="7" customWidth="1"/>
    <col min="8717" max="8717" width="14.77734375" style="7" bestFit="1" customWidth="1"/>
    <col min="8718" max="8718" width="3.44140625" style="7" customWidth="1"/>
    <col min="8719" max="8719" width="15.77734375" style="7" customWidth="1"/>
    <col min="8720" max="8720" width="21" style="7" customWidth="1"/>
    <col min="8721" max="8721" width="3.77734375" style="7" customWidth="1"/>
    <col min="8722" max="8722" width="16.77734375" style="7" customWidth="1"/>
    <col min="8723" max="8723" width="21.44140625" style="7" customWidth="1"/>
    <col min="8724" max="8724" width="13.5546875" style="7" customWidth="1"/>
    <col min="8725" max="8725" width="2.21875" style="7" customWidth="1"/>
    <col min="8726" max="8726" width="16.5546875" style="7" customWidth="1"/>
    <col min="8727" max="8727" width="14.5546875" style="7" customWidth="1"/>
    <col min="8728" max="8728" width="41.21875" style="7" customWidth="1"/>
    <col min="8729" max="8729" width="9.21875" style="7"/>
    <col min="8730" max="8735" width="17" style="7" customWidth="1"/>
    <col min="8736" max="8736" width="9.21875" style="7" customWidth="1"/>
    <col min="8737" max="8964" width="9.21875" style="7"/>
    <col min="8965" max="8965" width="16" style="7" customWidth="1"/>
    <col min="8966" max="8966" width="12.77734375" style="7" customWidth="1"/>
    <col min="8967" max="8967" width="12" style="7" customWidth="1"/>
    <col min="8968" max="8968" width="16" style="7" customWidth="1"/>
    <col min="8969" max="8969" width="55" style="7" bestFit="1" customWidth="1"/>
    <col min="8970" max="8970" width="3.21875" style="7" customWidth="1"/>
    <col min="8971" max="8971" width="16" style="7" customWidth="1"/>
    <col min="8972" max="8972" width="16.21875" style="7" customWidth="1"/>
    <col min="8973" max="8973" width="14.77734375" style="7" bestFit="1" customWidth="1"/>
    <col min="8974" max="8974" width="3.44140625" style="7" customWidth="1"/>
    <col min="8975" max="8975" width="15.77734375" style="7" customWidth="1"/>
    <col min="8976" max="8976" width="21" style="7" customWidth="1"/>
    <col min="8977" max="8977" width="3.77734375" style="7" customWidth="1"/>
    <col min="8978" max="8978" width="16.77734375" style="7" customWidth="1"/>
    <col min="8979" max="8979" width="21.44140625" style="7" customWidth="1"/>
    <col min="8980" max="8980" width="13.5546875" style="7" customWidth="1"/>
    <col min="8981" max="8981" width="2.21875" style="7" customWidth="1"/>
    <col min="8982" max="8982" width="16.5546875" style="7" customWidth="1"/>
    <col min="8983" max="8983" width="14.5546875" style="7" customWidth="1"/>
    <col min="8984" max="8984" width="41.21875" style="7" customWidth="1"/>
    <col min="8985" max="8985" width="9.21875" style="7"/>
    <col min="8986" max="8991" width="17" style="7" customWidth="1"/>
    <col min="8992" max="8992" width="9.21875" style="7" customWidth="1"/>
    <col min="8993" max="9220" width="9.21875" style="7"/>
    <col min="9221" max="9221" width="16" style="7" customWidth="1"/>
    <col min="9222" max="9222" width="12.77734375" style="7" customWidth="1"/>
    <col min="9223" max="9223" width="12" style="7" customWidth="1"/>
    <col min="9224" max="9224" width="16" style="7" customWidth="1"/>
    <col min="9225" max="9225" width="55" style="7" bestFit="1" customWidth="1"/>
    <col min="9226" max="9226" width="3.21875" style="7" customWidth="1"/>
    <col min="9227" max="9227" width="16" style="7" customWidth="1"/>
    <col min="9228" max="9228" width="16.21875" style="7" customWidth="1"/>
    <col min="9229" max="9229" width="14.77734375" style="7" bestFit="1" customWidth="1"/>
    <col min="9230" max="9230" width="3.44140625" style="7" customWidth="1"/>
    <col min="9231" max="9231" width="15.77734375" style="7" customWidth="1"/>
    <col min="9232" max="9232" width="21" style="7" customWidth="1"/>
    <col min="9233" max="9233" width="3.77734375" style="7" customWidth="1"/>
    <col min="9234" max="9234" width="16.77734375" style="7" customWidth="1"/>
    <col min="9235" max="9235" width="21.44140625" style="7" customWidth="1"/>
    <col min="9236" max="9236" width="13.5546875" style="7" customWidth="1"/>
    <col min="9237" max="9237" width="2.21875" style="7" customWidth="1"/>
    <col min="9238" max="9238" width="16.5546875" style="7" customWidth="1"/>
    <col min="9239" max="9239" width="14.5546875" style="7" customWidth="1"/>
    <col min="9240" max="9240" width="41.21875" style="7" customWidth="1"/>
    <col min="9241" max="9241" width="9.21875" style="7"/>
    <col min="9242" max="9247" width="17" style="7" customWidth="1"/>
    <col min="9248" max="9248" width="9.21875" style="7" customWidth="1"/>
    <col min="9249" max="9476" width="9.21875" style="7"/>
    <col min="9477" max="9477" width="16" style="7" customWidth="1"/>
    <col min="9478" max="9478" width="12.77734375" style="7" customWidth="1"/>
    <col min="9479" max="9479" width="12" style="7" customWidth="1"/>
    <col min="9480" max="9480" width="16" style="7" customWidth="1"/>
    <col min="9481" max="9481" width="55" style="7" bestFit="1" customWidth="1"/>
    <col min="9482" max="9482" width="3.21875" style="7" customWidth="1"/>
    <col min="9483" max="9483" width="16" style="7" customWidth="1"/>
    <col min="9484" max="9484" width="16.21875" style="7" customWidth="1"/>
    <col min="9485" max="9485" width="14.77734375" style="7" bestFit="1" customWidth="1"/>
    <col min="9486" max="9486" width="3.44140625" style="7" customWidth="1"/>
    <col min="9487" max="9487" width="15.77734375" style="7" customWidth="1"/>
    <col min="9488" max="9488" width="21" style="7" customWidth="1"/>
    <col min="9489" max="9489" width="3.77734375" style="7" customWidth="1"/>
    <col min="9490" max="9490" width="16.77734375" style="7" customWidth="1"/>
    <col min="9491" max="9491" width="21.44140625" style="7" customWidth="1"/>
    <col min="9492" max="9492" width="13.5546875" style="7" customWidth="1"/>
    <col min="9493" max="9493" width="2.21875" style="7" customWidth="1"/>
    <col min="9494" max="9494" width="16.5546875" style="7" customWidth="1"/>
    <col min="9495" max="9495" width="14.5546875" style="7" customWidth="1"/>
    <col min="9496" max="9496" width="41.21875" style="7" customWidth="1"/>
    <col min="9497" max="9497" width="9.21875" style="7"/>
    <col min="9498" max="9503" width="17" style="7" customWidth="1"/>
    <col min="9504" max="9504" width="9.21875" style="7" customWidth="1"/>
    <col min="9505" max="9732" width="9.21875" style="7"/>
    <col min="9733" max="9733" width="16" style="7" customWidth="1"/>
    <col min="9734" max="9734" width="12.77734375" style="7" customWidth="1"/>
    <col min="9735" max="9735" width="12" style="7" customWidth="1"/>
    <col min="9736" max="9736" width="16" style="7" customWidth="1"/>
    <col min="9737" max="9737" width="55" style="7" bestFit="1" customWidth="1"/>
    <col min="9738" max="9738" width="3.21875" style="7" customWidth="1"/>
    <col min="9739" max="9739" width="16" style="7" customWidth="1"/>
    <col min="9740" max="9740" width="16.21875" style="7" customWidth="1"/>
    <col min="9741" max="9741" width="14.77734375" style="7" bestFit="1" customWidth="1"/>
    <col min="9742" max="9742" width="3.44140625" style="7" customWidth="1"/>
    <col min="9743" max="9743" width="15.77734375" style="7" customWidth="1"/>
    <col min="9744" max="9744" width="21" style="7" customWidth="1"/>
    <col min="9745" max="9745" width="3.77734375" style="7" customWidth="1"/>
    <col min="9746" max="9746" width="16.77734375" style="7" customWidth="1"/>
    <col min="9747" max="9747" width="21.44140625" style="7" customWidth="1"/>
    <col min="9748" max="9748" width="13.5546875" style="7" customWidth="1"/>
    <col min="9749" max="9749" width="2.21875" style="7" customWidth="1"/>
    <col min="9750" max="9750" width="16.5546875" style="7" customWidth="1"/>
    <col min="9751" max="9751" width="14.5546875" style="7" customWidth="1"/>
    <col min="9752" max="9752" width="41.21875" style="7" customWidth="1"/>
    <col min="9753" max="9753" width="9.21875" style="7"/>
    <col min="9754" max="9759" width="17" style="7" customWidth="1"/>
    <col min="9760" max="9760" width="9.21875" style="7" customWidth="1"/>
    <col min="9761" max="9988" width="9.21875" style="7"/>
    <col min="9989" max="9989" width="16" style="7" customWidth="1"/>
    <col min="9990" max="9990" width="12.77734375" style="7" customWidth="1"/>
    <col min="9991" max="9991" width="12" style="7" customWidth="1"/>
    <col min="9992" max="9992" width="16" style="7" customWidth="1"/>
    <col min="9993" max="9993" width="55" style="7" bestFit="1" customWidth="1"/>
    <col min="9994" max="9994" width="3.21875" style="7" customWidth="1"/>
    <col min="9995" max="9995" width="16" style="7" customWidth="1"/>
    <col min="9996" max="9996" width="16.21875" style="7" customWidth="1"/>
    <col min="9997" max="9997" width="14.77734375" style="7" bestFit="1" customWidth="1"/>
    <col min="9998" max="9998" width="3.44140625" style="7" customWidth="1"/>
    <col min="9999" max="9999" width="15.77734375" style="7" customWidth="1"/>
    <col min="10000" max="10000" width="21" style="7" customWidth="1"/>
    <col min="10001" max="10001" width="3.77734375" style="7" customWidth="1"/>
    <col min="10002" max="10002" width="16.77734375" style="7" customWidth="1"/>
    <col min="10003" max="10003" width="21.44140625" style="7" customWidth="1"/>
    <col min="10004" max="10004" width="13.5546875" style="7" customWidth="1"/>
    <col min="10005" max="10005" width="2.21875" style="7" customWidth="1"/>
    <col min="10006" max="10006" width="16.5546875" style="7" customWidth="1"/>
    <col min="10007" max="10007" width="14.5546875" style="7" customWidth="1"/>
    <col min="10008" max="10008" width="41.21875" style="7" customWidth="1"/>
    <col min="10009" max="10009" width="9.21875" style="7"/>
    <col min="10010" max="10015" width="17" style="7" customWidth="1"/>
    <col min="10016" max="10016" width="9.21875" style="7" customWidth="1"/>
    <col min="10017" max="10244" width="9.21875" style="7"/>
    <col min="10245" max="10245" width="16" style="7" customWidth="1"/>
    <col min="10246" max="10246" width="12.77734375" style="7" customWidth="1"/>
    <col min="10247" max="10247" width="12" style="7" customWidth="1"/>
    <col min="10248" max="10248" width="16" style="7" customWidth="1"/>
    <col min="10249" max="10249" width="55" style="7" bestFit="1" customWidth="1"/>
    <col min="10250" max="10250" width="3.21875" style="7" customWidth="1"/>
    <col min="10251" max="10251" width="16" style="7" customWidth="1"/>
    <col min="10252" max="10252" width="16.21875" style="7" customWidth="1"/>
    <col min="10253" max="10253" width="14.77734375" style="7" bestFit="1" customWidth="1"/>
    <col min="10254" max="10254" width="3.44140625" style="7" customWidth="1"/>
    <col min="10255" max="10255" width="15.77734375" style="7" customWidth="1"/>
    <col min="10256" max="10256" width="21" style="7" customWidth="1"/>
    <col min="10257" max="10257" width="3.77734375" style="7" customWidth="1"/>
    <col min="10258" max="10258" width="16.77734375" style="7" customWidth="1"/>
    <col min="10259" max="10259" width="21.44140625" style="7" customWidth="1"/>
    <col min="10260" max="10260" width="13.5546875" style="7" customWidth="1"/>
    <col min="10261" max="10261" width="2.21875" style="7" customWidth="1"/>
    <col min="10262" max="10262" width="16.5546875" style="7" customWidth="1"/>
    <col min="10263" max="10263" width="14.5546875" style="7" customWidth="1"/>
    <col min="10264" max="10264" width="41.21875" style="7" customWidth="1"/>
    <col min="10265" max="10265" width="9.21875" style="7"/>
    <col min="10266" max="10271" width="17" style="7" customWidth="1"/>
    <col min="10272" max="10272" width="9.21875" style="7" customWidth="1"/>
    <col min="10273" max="10500" width="9.21875" style="7"/>
    <col min="10501" max="10501" width="16" style="7" customWidth="1"/>
    <col min="10502" max="10502" width="12.77734375" style="7" customWidth="1"/>
    <col min="10503" max="10503" width="12" style="7" customWidth="1"/>
    <col min="10504" max="10504" width="16" style="7" customWidth="1"/>
    <col min="10505" max="10505" width="55" style="7" bestFit="1" customWidth="1"/>
    <col min="10506" max="10506" width="3.21875" style="7" customWidth="1"/>
    <col min="10507" max="10507" width="16" style="7" customWidth="1"/>
    <col min="10508" max="10508" width="16.21875" style="7" customWidth="1"/>
    <col min="10509" max="10509" width="14.77734375" style="7" bestFit="1" customWidth="1"/>
    <col min="10510" max="10510" width="3.44140625" style="7" customWidth="1"/>
    <col min="10511" max="10511" width="15.77734375" style="7" customWidth="1"/>
    <col min="10512" max="10512" width="21" style="7" customWidth="1"/>
    <col min="10513" max="10513" width="3.77734375" style="7" customWidth="1"/>
    <col min="10514" max="10514" width="16.77734375" style="7" customWidth="1"/>
    <col min="10515" max="10515" width="21.44140625" style="7" customWidth="1"/>
    <col min="10516" max="10516" width="13.5546875" style="7" customWidth="1"/>
    <col min="10517" max="10517" width="2.21875" style="7" customWidth="1"/>
    <col min="10518" max="10518" width="16.5546875" style="7" customWidth="1"/>
    <col min="10519" max="10519" width="14.5546875" style="7" customWidth="1"/>
    <col min="10520" max="10520" width="41.21875" style="7" customWidth="1"/>
    <col min="10521" max="10521" width="9.21875" style="7"/>
    <col min="10522" max="10527" width="17" style="7" customWidth="1"/>
    <col min="10528" max="10528" width="9.21875" style="7" customWidth="1"/>
    <col min="10529" max="10756" width="9.21875" style="7"/>
    <col min="10757" max="10757" width="16" style="7" customWidth="1"/>
    <col min="10758" max="10758" width="12.77734375" style="7" customWidth="1"/>
    <col min="10759" max="10759" width="12" style="7" customWidth="1"/>
    <col min="10760" max="10760" width="16" style="7" customWidth="1"/>
    <col min="10761" max="10761" width="55" style="7" bestFit="1" customWidth="1"/>
    <col min="10762" max="10762" width="3.21875" style="7" customWidth="1"/>
    <col min="10763" max="10763" width="16" style="7" customWidth="1"/>
    <col min="10764" max="10764" width="16.21875" style="7" customWidth="1"/>
    <col min="10765" max="10765" width="14.77734375" style="7" bestFit="1" customWidth="1"/>
    <col min="10766" max="10766" width="3.44140625" style="7" customWidth="1"/>
    <col min="10767" max="10767" width="15.77734375" style="7" customWidth="1"/>
    <col min="10768" max="10768" width="21" style="7" customWidth="1"/>
    <col min="10769" max="10769" width="3.77734375" style="7" customWidth="1"/>
    <col min="10770" max="10770" width="16.77734375" style="7" customWidth="1"/>
    <col min="10771" max="10771" width="21.44140625" style="7" customWidth="1"/>
    <col min="10772" max="10772" width="13.5546875" style="7" customWidth="1"/>
    <col min="10773" max="10773" width="2.21875" style="7" customWidth="1"/>
    <col min="10774" max="10774" width="16.5546875" style="7" customWidth="1"/>
    <col min="10775" max="10775" width="14.5546875" style="7" customWidth="1"/>
    <col min="10776" max="10776" width="41.21875" style="7" customWidth="1"/>
    <col min="10777" max="10777" width="9.21875" style="7"/>
    <col min="10778" max="10783" width="17" style="7" customWidth="1"/>
    <col min="10784" max="10784" width="9.21875" style="7" customWidth="1"/>
    <col min="10785" max="11012" width="9.21875" style="7"/>
    <col min="11013" max="11013" width="16" style="7" customWidth="1"/>
    <col min="11014" max="11014" width="12.77734375" style="7" customWidth="1"/>
    <col min="11015" max="11015" width="12" style="7" customWidth="1"/>
    <col min="11016" max="11016" width="16" style="7" customWidth="1"/>
    <col min="11017" max="11017" width="55" style="7" bestFit="1" customWidth="1"/>
    <col min="11018" max="11018" width="3.21875" style="7" customWidth="1"/>
    <col min="11019" max="11019" width="16" style="7" customWidth="1"/>
    <col min="11020" max="11020" width="16.21875" style="7" customWidth="1"/>
    <col min="11021" max="11021" width="14.77734375" style="7" bestFit="1" customWidth="1"/>
    <col min="11022" max="11022" width="3.44140625" style="7" customWidth="1"/>
    <col min="11023" max="11023" width="15.77734375" style="7" customWidth="1"/>
    <col min="11024" max="11024" width="21" style="7" customWidth="1"/>
    <col min="11025" max="11025" width="3.77734375" style="7" customWidth="1"/>
    <col min="11026" max="11026" width="16.77734375" style="7" customWidth="1"/>
    <col min="11027" max="11027" width="21.44140625" style="7" customWidth="1"/>
    <col min="11028" max="11028" width="13.5546875" style="7" customWidth="1"/>
    <col min="11029" max="11029" width="2.21875" style="7" customWidth="1"/>
    <col min="11030" max="11030" width="16.5546875" style="7" customWidth="1"/>
    <col min="11031" max="11031" width="14.5546875" style="7" customWidth="1"/>
    <col min="11032" max="11032" width="41.21875" style="7" customWidth="1"/>
    <col min="11033" max="11033" width="9.21875" style="7"/>
    <col min="11034" max="11039" width="17" style="7" customWidth="1"/>
    <col min="11040" max="11040" width="9.21875" style="7" customWidth="1"/>
    <col min="11041" max="11268" width="9.21875" style="7"/>
    <col min="11269" max="11269" width="16" style="7" customWidth="1"/>
    <col min="11270" max="11270" width="12.77734375" style="7" customWidth="1"/>
    <col min="11271" max="11271" width="12" style="7" customWidth="1"/>
    <col min="11272" max="11272" width="16" style="7" customWidth="1"/>
    <col min="11273" max="11273" width="55" style="7" bestFit="1" customWidth="1"/>
    <col min="11274" max="11274" width="3.21875" style="7" customWidth="1"/>
    <col min="11275" max="11275" width="16" style="7" customWidth="1"/>
    <col min="11276" max="11276" width="16.21875" style="7" customWidth="1"/>
    <col min="11277" max="11277" width="14.77734375" style="7" bestFit="1" customWidth="1"/>
    <col min="11278" max="11278" width="3.44140625" style="7" customWidth="1"/>
    <col min="11279" max="11279" width="15.77734375" style="7" customWidth="1"/>
    <col min="11280" max="11280" width="21" style="7" customWidth="1"/>
    <col min="11281" max="11281" width="3.77734375" style="7" customWidth="1"/>
    <col min="11282" max="11282" width="16.77734375" style="7" customWidth="1"/>
    <col min="11283" max="11283" width="21.44140625" style="7" customWidth="1"/>
    <col min="11284" max="11284" width="13.5546875" style="7" customWidth="1"/>
    <col min="11285" max="11285" width="2.21875" style="7" customWidth="1"/>
    <col min="11286" max="11286" width="16.5546875" style="7" customWidth="1"/>
    <col min="11287" max="11287" width="14.5546875" style="7" customWidth="1"/>
    <col min="11288" max="11288" width="41.21875" style="7" customWidth="1"/>
    <col min="11289" max="11289" width="9.21875" style="7"/>
    <col min="11290" max="11295" width="17" style="7" customWidth="1"/>
    <col min="11296" max="11296" width="9.21875" style="7" customWidth="1"/>
    <col min="11297" max="11524" width="9.21875" style="7"/>
    <col min="11525" max="11525" width="16" style="7" customWidth="1"/>
    <col min="11526" max="11526" width="12.77734375" style="7" customWidth="1"/>
    <col min="11527" max="11527" width="12" style="7" customWidth="1"/>
    <col min="11528" max="11528" width="16" style="7" customWidth="1"/>
    <col min="11529" max="11529" width="55" style="7" bestFit="1" customWidth="1"/>
    <col min="11530" max="11530" width="3.21875" style="7" customWidth="1"/>
    <col min="11531" max="11531" width="16" style="7" customWidth="1"/>
    <col min="11532" max="11532" width="16.21875" style="7" customWidth="1"/>
    <col min="11533" max="11533" width="14.77734375" style="7" bestFit="1" customWidth="1"/>
    <col min="11534" max="11534" width="3.44140625" style="7" customWidth="1"/>
    <col min="11535" max="11535" width="15.77734375" style="7" customWidth="1"/>
    <col min="11536" max="11536" width="21" style="7" customWidth="1"/>
    <col min="11537" max="11537" width="3.77734375" style="7" customWidth="1"/>
    <col min="11538" max="11538" width="16.77734375" style="7" customWidth="1"/>
    <col min="11539" max="11539" width="21.44140625" style="7" customWidth="1"/>
    <col min="11540" max="11540" width="13.5546875" style="7" customWidth="1"/>
    <col min="11541" max="11541" width="2.21875" style="7" customWidth="1"/>
    <col min="11542" max="11542" width="16.5546875" style="7" customWidth="1"/>
    <col min="11543" max="11543" width="14.5546875" style="7" customWidth="1"/>
    <col min="11544" max="11544" width="41.21875" style="7" customWidth="1"/>
    <col min="11545" max="11545" width="9.21875" style="7"/>
    <col min="11546" max="11551" width="17" style="7" customWidth="1"/>
    <col min="11552" max="11552" width="9.21875" style="7" customWidth="1"/>
    <col min="11553" max="11780" width="9.21875" style="7"/>
    <col min="11781" max="11781" width="16" style="7" customWidth="1"/>
    <col min="11782" max="11782" width="12.77734375" style="7" customWidth="1"/>
    <col min="11783" max="11783" width="12" style="7" customWidth="1"/>
    <col min="11784" max="11784" width="16" style="7" customWidth="1"/>
    <col min="11785" max="11785" width="55" style="7" bestFit="1" customWidth="1"/>
    <col min="11786" max="11786" width="3.21875" style="7" customWidth="1"/>
    <col min="11787" max="11787" width="16" style="7" customWidth="1"/>
    <col min="11788" max="11788" width="16.21875" style="7" customWidth="1"/>
    <col min="11789" max="11789" width="14.77734375" style="7" bestFit="1" customWidth="1"/>
    <col min="11790" max="11790" width="3.44140625" style="7" customWidth="1"/>
    <col min="11791" max="11791" width="15.77734375" style="7" customWidth="1"/>
    <col min="11792" max="11792" width="21" style="7" customWidth="1"/>
    <col min="11793" max="11793" width="3.77734375" style="7" customWidth="1"/>
    <col min="11794" max="11794" width="16.77734375" style="7" customWidth="1"/>
    <col min="11795" max="11795" width="21.44140625" style="7" customWidth="1"/>
    <col min="11796" max="11796" width="13.5546875" style="7" customWidth="1"/>
    <col min="11797" max="11797" width="2.21875" style="7" customWidth="1"/>
    <col min="11798" max="11798" width="16.5546875" style="7" customWidth="1"/>
    <col min="11799" max="11799" width="14.5546875" style="7" customWidth="1"/>
    <col min="11800" max="11800" width="41.21875" style="7" customWidth="1"/>
    <col min="11801" max="11801" width="9.21875" style="7"/>
    <col min="11802" max="11807" width="17" style="7" customWidth="1"/>
    <col min="11808" max="11808" width="9.21875" style="7" customWidth="1"/>
    <col min="11809" max="12036" width="9.21875" style="7"/>
    <col min="12037" max="12037" width="16" style="7" customWidth="1"/>
    <col min="12038" max="12038" width="12.77734375" style="7" customWidth="1"/>
    <col min="12039" max="12039" width="12" style="7" customWidth="1"/>
    <col min="12040" max="12040" width="16" style="7" customWidth="1"/>
    <col min="12041" max="12041" width="55" style="7" bestFit="1" customWidth="1"/>
    <col min="12042" max="12042" width="3.21875" style="7" customWidth="1"/>
    <col min="12043" max="12043" width="16" style="7" customWidth="1"/>
    <col min="12044" max="12044" width="16.21875" style="7" customWidth="1"/>
    <col min="12045" max="12045" width="14.77734375" style="7" bestFit="1" customWidth="1"/>
    <col min="12046" max="12046" width="3.44140625" style="7" customWidth="1"/>
    <col min="12047" max="12047" width="15.77734375" style="7" customWidth="1"/>
    <col min="12048" max="12048" width="21" style="7" customWidth="1"/>
    <col min="12049" max="12049" width="3.77734375" style="7" customWidth="1"/>
    <col min="12050" max="12050" width="16.77734375" style="7" customWidth="1"/>
    <col min="12051" max="12051" width="21.44140625" style="7" customWidth="1"/>
    <col min="12052" max="12052" width="13.5546875" style="7" customWidth="1"/>
    <col min="12053" max="12053" width="2.21875" style="7" customWidth="1"/>
    <col min="12054" max="12054" width="16.5546875" style="7" customWidth="1"/>
    <col min="12055" max="12055" width="14.5546875" style="7" customWidth="1"/>
    <col min="12056" max="12056" width="41.21875" style="7" customWidth="1"/>
    <col min="12057" max="12057" width="9.21875" style="7"/>
    <col min="12058" max="12063" width="17" style="7" customWidth="1"/>
    <col min="12064" max="12064" width="9.21875" style="7" customWidth="1"/>
    <col min="12065" max="12292" width="9.21875" style="7"/>
    <col min="12293" max="12293" width="16" style="7" customWidth="1"/>
    <col min="12294" max="12294" width="12.77734375" style="7" customWidth="1"/>
    <col min="12295" max="12295" width="12" style="7" customWidth="1"/>
    <col min="12296" max="12296" width="16" style="7" customWidth="1"/>
    <col min="12297" max="12297" width="55" style="7" bestFit="1" customWidth="1"/>
    <col min="12298" max="12298" width="3.21875" style="7" customWidth="1"/>
    <col min="12299" max="12299" width="16" style="7" customWidth="1"/>
    <col min="12300" max="12300" width="16.21875" style="7" customWidth="1"/>
    <col min="12301" max="12301" width="14.77734375" style="7" bestFit="1" customWidth="1"/>
    <col min="12302" max="12302" width="3.44140625" style="7" customWidth="1"/>
    <col min="12303" max="12303" width="15.77734375" style="7" customWidth="1"/>
    <col min="12304" max="12304" width="21" style="7" customWidth="1"/>
    <col min="12305" max="12305" width="3.77734375" style="7" customWidth="1"/>
    <col min="12306" max="12306" width="16.77734375" style="7" customWidth="1"/>
    <col min="12307" max="12307" width="21.44140625" style="7" customWidth="1"/>
    <col min="12308" max="12308" width="13.5546875" style="7" customWidth="1"/>
    <col min="12309" max="12309" width="2.21875" style="7" customWidth="1"/>
    <col min="12310" max="12310" width="16.5546875" style="7" customWidth="1"/>
    <col min="12311" max="12311" width="14.5546875" style="7" customWidth="1"/>
    <col min="12312" max="12312" width="41.21875" style="7" customWidth="1"/>
    <col min="12313" max="12313" width="9.21875" style="7"/>
    <col min="12314" max="12319" width="17" style="7" customWidth="1"/>
    <col min="12320" max="12320" width="9.21875" style="7" customWidth="1"/>
    <col min="12321" max="12548" width="9.21875" style="7"/>
    <col min="12549" max="12549" width="16" style="7" customWidth="1"/>
    <col min="12550" max="12550" width="12.77734375" style="7" customWidth="1"/>
    <col min="12551" max="12551" width="12" style="7" customWidth="1"/>
    <col min="12552" max="12552" width="16" style="7" customWidth="1"/>
    <col min="12553" max="12553" width="55" style="7" bestFit="1" customWidth="1"/>
    <col min="12554" max="12554" width="3.21875" style="7" customWidth="1"/>
    <col min="12555" max="12555" width="16" style="7" customWidth="1"/>
    <col min="12556" max="12556" width="16.21875" style="7" customWidth="1"/>
    <col min="12557" max="12557" width="14.77734375" style="7" bestFit="1" customWidth="1"/>
    <col min="12558" max="12558" width="3.44140625" style="7" customWidth="1"/>
    <col min="12559" max="12559" width="15.77734375" style="7" customWidth="1"/>
    <col min="12560" max="12560" width="21" style="7" customWidth="1"/>
    <col min="12561" max="12561" width="3.77734375" style="7" customWidth="1"/>
    <col min="12562" max="12562" width="16.77734375" style="7" customWidth="1"/>
    <col min="12563" max="12563" width="21.44140625" style="7" customWidth="1"/>
    <col min="12564" max="12564" width="13.5546875" style="7" customWidth="1"/>
    <col min="12565" max="12565" width="2.21875" style="7" customWidth="1"/>
    <col min="12566" max="12566" width="16.5546875" style="7" customWidth="1"/>
    <col min="12567" max="12567" width="14.5546875" style="7" customWidth="1"/>
    <col min="12568" max="12568" width="41.21875" style="7" customWidth="1"/>
    <col min="12569" max="12569" width="9.21875" style="7"/>
    <col min="12570" max="12575" width="17" style="7" customWidth="1"/>
    <col min="12576" max="12576" width="9.21875" style="7" customWidth="1"/>
    <col min="12577" max="12804" width="9.21875" style="7"/>
    <col min="12805" max="12805" width="16" style="7" customWidth="1"/>
    <col min="12806" max="12806" width="12.77734375" style="7" customWidth="1"/>
    <col min="12807" max="12807" width="12" style="7" customWidth="1"/>
    <col min="12808" max="12808" width="16" style="7" customWidth="1"/>
    <col min="12809" max="12809" width="55" style="7" bestFit="1" customWidth="1"/>
    <col min="12810" max="12810" width="3.21875" style="7" customWidth="1"/>
    <col min="12811" max="12811" width="16" style="7" customWidth="1"/>
    <col min="12812" max="12812" width="16.21875" style="7" customWidth="1"/>
    <col min="12813" max="12813" width="14.77734375" style="7" bestFit="1" customWidth="1"/>
    <col min="12814" max="12814" width="3.44140625" style="7" customWidth="1"/>
    <col min="12815" max="12815" width="15.77734375" style="7" customWidth="1"/>
    <col min="12816" max="12816" width="21" style="7" customWidth="1"/>
    <col min="12817" max="12817" width="3.77734375" style="7" customWidth="1"/>
    <col min="12818" max="12818" width="16.77734375" style="7" customWidth="1"/>
    <col min="12819" max="12819" width="21.44140625" style="7" customWidth="1"/>
    <col min="12820" max="12820" width="13.5546875" style="7" customWidth="1"/>
    <col min="12821" max="12821" width="2.21875" style="7" customWidth="1"/>
    <col min="12822" max="12822" width="16.5546875" style="7" customWidth="1"/>
    <col min="12823" max="12823" width="14.5546875" style="7" customWidth="1"/>
    <col min="12824" max="12824" width="41.21875" style="7" customWidth="1"/>
    <col min="12825" max="12825" width="9.21875" style="7"/>
    <col min="12826" max="12831" width="17" style="7" customWidth="1"/>
    <col min="12832" max="12832" width="9.21875" style="7" customWidth="1"/>
    <col min="12833" max="13060" width="9.21875" style="7"/>
    <col min="13061" max="13061" width="16" style="7" customWidth="1"/>
    <col min="13062" max="13062" width="12.77734375" style="7" customWidth="1"/>
    <col min="13063" max="13063" width="12" style="7" customWidth="1"/>
    <col min="13064" max="13064" width="16" style="7" customWidth="1"/>
    <col min="13065" max="13065" width="55" style="7" bestFit="1" customWidth="1"/>
    <col min="13066" max="13066" width="3.21875" style="7" customWidth="1"/>
    <col min="13067" max="13067" width="16" style="7" customWidth="1"/>
    <col min="13068" max="13068" width="16.21875" style="7" customWidth="1"/>
    <col min="13069" max="13069" width="14.77734375" style="7" bestFit="1" customWidth="1"/>
    <col min="13070" max="13070" width="3.44140625" style="7" customWidth="1"/>
    <col min="13071" max="13071" width="15.77734375" style="7" customWidth="1"/>
    <col min="13072" max="13072" width="21" style="7" customWidth="1"/>
    <col min="13073" max="13073" width="3.77734375" style="7" customWidth="1"/>
    <col min="13074" max="13074" width="16.77734375" style="7" customWidth="1"/>
    <col min="13075" max="13075" width="21.44140625" style="7" customWidth="1"/>
    <col min="13076" max="13076" width="13.5546875" style="7" customWidth="1"/>
    <col min="13077" max="13077" width="2.21875" style="7" customWidth="1"/>
    <col min="13078" max="13078" width="16.5546875" style="7" customWidth="1"/>
    <col min="13079" max="13079" width="14.5546875" style="7" customWidth="1"/>
    <col min="13080" max="13080" width="41.21875" style="7" customWidth="1"/>
    <col min="13081" max="13081" width="9.21875" style="7"/>
    <col min="13082" max="13087" width="17" style="7" customWidth="1"/>
    <col min="13088" max="13088" width="9.21875" style="7" customWidth="1"/>
    <col min="13089" max="13316" width="9.21875" style="7"/>
    <col min="13317" max="13317" width="16" style="7" customWidth="1"/>
    <col min="13318" max="13318" width="12.77734375" style="7" customWidth="1"/>
    <col min="13319" max="13319" width="12" style="7" customWidth="1"/>
    <col min="13320" max="13320" width="16" style="7" customWidth="1"/>
    <col min="13321" max="13321" width="55" style="7" bestFit="1" customWidth="1"/>
    <col min="13322" max="13322" width="3.21875" style="7" customWidth="1"/>
    <col min="13323" max="13323" width="16" style="7" customWidth="1"/>
    <col min="13324" max="13324" width="16.21875" style="7" customWidth="1"/>
    <col min="13325" max="13325" width="14.77734375" style="7" bestFit="1" customWidth="1"/>
    <col min="13326" max="13326" width="3.44140625" style="7" customWidth="1"/>
    <col min="13327" max="13327" width="15.77734375" style="7" customWidth="1"/>
    <col min="13328" max="13328" width="21" style="7" customWidth="1"/>
    <col min="13329" max="13329" width="3.77734375" style="7" customWidth="1"/>
    <col min="13330" max="13330" width="16.77734375" style="7" customWidth="1"/>
    <col min="13331" max="13331" width="21.44140625" style="7" customWidth="1"/>
    <col min="13332" max="13332" width="13.5546875" style="7" customWidth="1"/>
    <col min="13333" max="13333" width="2.21875" style="7" customWidth="1"/>
    <col min="13334" max="13334" width="16.5546875" style="7" customWidth="1"/>
    <col min="13335" max="13335" width="14.5546875" style="7" customWidth="1"/>
    <col min="13336" max="13336" width="41.21875" style="7" customWidth="1"/>
    <col min="13337" max="13337" width="9.21875" style="7"/>
    <col min="13338" max="13343" width="17" style="7" customWidth="1"/>
    <col min="13344" max="13344" width="9.21875" style="7" customWidth="1"/>
    <col min="13345" max="13572" width="9.21875" style="7"/>
    <col min="13573" max="13573" width="16" style="7" customWidth="1"/>
    <col min="13574" max="13574" width="12.77734375" style="7" customWidth="1"/>
    <col min="13575" max="13575" width="12" style="7" customWidth="1"/>
    <col min="13576" max="13576" width="16" style="7" customWidth="1"/>
    <col min="13577" max="13577" width="55" style="7" bestFit="1" customWidth="1"/>
    <col min="13578" max="13578" width="3.21875" style="7" customWidth="1"/>
    <col min="13579" max="13579" width="16" style="7" customWidth="1"/>
    <col min="13580" max="13580" width="16.21875" style="7" customWidth="1"/>
    <col min="13581" max="13581" width="14.77734375" style="7" bestFit="1" customWidth="1"/>
    <col min="13582" max="13582" width="3.44140625" style="7" customWidth="1"/>
    <col min="13583" max="13583" width="15.77734375" style="7" customWidth="1"/>
    <col min="13584" max="13584" width="21" style="7" customWidth="1"/>
    <col min="13585" max="13585" width="3.77734375" style="7" customWidth="1"/>
    <col min="13586" max="13586" width="16.77734375" style="7" customWidth="1"/>
    <col min="13587" max="13587" width="21.44140625" style="7" customWidth="1"/>
    <col min="13588" max="13588" width="13.5546875" style="7" customWidth="1"/>
    <col min="13589" max="13589" width="2.21875" style="7" customWidth="1"/>
    <col min="13590" max="13590" width="16.5546875" style="7" customWidth="1"/>
    <col min="13591" max="13591" width="14.5546875" style="7" customWidth="1"/>
    <col min="13592" max="13592" width="41.21875" style="7" customWidth="1"/>
    <col min="13593" max="13593" width="9.21875" style="7"/>
    <col min="13594" max="13599" width="17" style="7" customWidth="1"/>
    <col min="13600" max="13600" width="9.21875" style="7" customWidth="1"/>
    <col min="13601" max="13828" width="9.21875" style="7"/>
    <col min="13829" max="13829" width="16" style="7" customWidth="1"/>
    <col min="13830" max="13830" width="12.77734375" style="7" customWidth="1"/>
    <col min="13831" max="13831" width="12" style="7" customWidth="1"/>
    <col min="13832" max="13832" width="16" style="7" customWidth="1"/>
    <col min="13833" max="13833" width="55" style="7" bestFit="1" customWidth="1"/>
    <col min="13834" max="13834" width="3.21875" style="7" customWidth="1"/>
    <col min="13835" max="13835" width="16" style="7" customWidth="1"/>
    <col min="13836" max="13836" width="16.21875" style="7" customWidth="1"/>
    <col min="13837" max="13837" width="14.77734375" style="7" bestFit="1" customWidth="1"/>
    <col min="13838" max="13838" width="3.44140625" style="7" customWidth="1"/>
    <col min="13839" max="13839" width="15.77734375" style="7" customWidth="1"/>
    <col min="13840" max="13840" width="21" style="7" customWidth="1"/>
    <col min="13841" max="13841" width="3.77734375" style="7" customWidth="1"/>
    <col min="13842" max="13842" width="16.77734375" style="7" customWidth="1"/>
    <col min="13843" max="13843" width="21.44140625" style="7" customWidth="1"/>
    <col min="13844" max="13844" width="13.5546875" style="7" customWidth="1"/>
    <col min="13845" max="13845" width="2.21875" style="7" customWidth="1"/>
    <col min="13846" max="13846" width="16.5546875" style="7" customWidth="1"/>
    <col min="13847" max="13847" width="14.5546875" style="7" customWidth="1"/>
    <col min="13848" max="13848" width="41.21875" style="7" customWidth="1"/>
    <col min="13849" max="13849" width="9.21875" style="7"/>
    <col min="13850" max="13855" width="17" style="7" customWidth="1"/>
    <col min="13856" max="13856" width="9.21875" style="7" customWidth="1"/>
    <col min="13857" max="14084" width="9.21875" style="7"/>
    <col min="14085" max="14085" width="16" style="7" customWidth="1"/>
    <col min="14086" max="14086" width="12.77734375" style="7" customWidth="1"/>
    <col min="14087" max="14087" width="12" style="7" customWidth="1"/>
    <col min="14088" max="14088" width="16" style="7" customWidth="1"/>
    <col min="14089" max="14089" width="55" style="7" bestFit="1" customWidth="1"/>
    <col min="14090" max="14090" width="3.21875" style="7" customWidth="1"/>
    <col min="14091" max="14091" width="16" style="7" customWidth="1"/>
    <col min="14092" max="14092" width="16.21875" style="7" customWidth="1"/>
    <col min="14093" max="14093" width="14.77734375" style="7" bestFit="1" customWidth="1"/>
    <col min="14094" max="14094" width="3.44140625" style="7" customWidth="1"/>
    <col min="14095" max="14095" width="15.77734375" style="7" customWidth="1"/>
    <col min="14096" max="14096" width="21" style="7" customWidth="1"/>
    <col min="14097" max="14097" width="3.77734375" style="7" customWidth="1"/>
    <col min="14098" max="14098" width="16.77734375" style="7" customWidth="1"/>
    <col min="14099" max="14099" width="21.44140625" style="7" customWidth="1"/>
    <col min="14100" max="14100" width="13.5546875" style="7" customWidth="1"/>
    <col min="14101" max="14101" width="2.21875" style="7" customWidth="1"/>
    <col min="14102" max="14102" width="16.5546875" style="7" customWidth="1"/>
    <col min="14103" max="14103" width="14.5546875" style="7" customWidth="1"/>
    <col min="14104" max="14104" width="41.21875" style="7" customWidth="1"/>
    <col min="14105" max="14105" width="9.21875" style="7"/>
    <col min="14106" max="14111" width="17" style="7" customWidth="1"/>
    <col min="14112" max="14112" width="9.21875" style="7" customWidth="1"/>
    <col min="14113" max="14340" width="9.21875" style="7"/>
    <col min="14341" max="14341" width="16" style="7" customWidth="1"/>
    <col min="14342" max="14342" width="12.77734375" style="7" customWidth="1"/>
    <col min="14343" max="14343" width="12" style="7" customWidth="1"/>
    <col min="14344" max="14344" width="16" style="7" customWidth="1"/>
    <col min="14345" max="14345" width="55" style="7" bestFit="1" customWidth="1"/>
    <col min="14346" max="14346" width="3.21875" style="7" customWidth="1"/>
    <col min="14347" max="14347" width="16" style="7" customWidth="1"/>
    <col min="14348" max="14348" width="16.21875" style="7" customWidth="1"/>
    <col min="14349" max="14349" width="14.77734375" style="7" bestFit="1" customWidth="1"/>
    <col min="14350" max="14350" width="3.44140625" style="7" customWidth="1"/>
    <col min="14351" max="14351" width="15.77734375" style="7" customWidth="1"/>
    <col min="14352" max="14352" width="21" style="7" customWidth="1"/>
    <col min="14353" max="14353" width="3.77734375" style="7" customWidth="1"/>
    <col min="14354" max="14354" width="16.77734375" style="7" customWidth="1"/>
    <col min="14355" max="14355" width="21.44140625" style="7" customWidth="1"/>
    <col min="14356" max="14356" width="13.5546875" style="7" customWidth="1"/>
    <col min="14357" max="14357" width="2.21875" style="7" customWidth="1"/>
    <col min="14358" max="14358" width="16.5546875" style="7" customWidth="1"/>
    <col min="14359" max="14359" width="14.5546875" style="7" customWidth="1"/>
    <col min="14360" max="14360" width="41.21875" style="7" customWidth="1"/>
    <col min="14361" max="14361" width="9.21875" style="7"/>
    <col min="14362" max="14367" width="17" style="7" customWidth="1"/>
    <col min="14368" max="14368" width="9.21875" style="7" customWidth="1"/>
    <col min="14369" max="14596" width="9.21875" style="7"/>
    <col min="14597" max="14597" width="16" style="7" customWidth="1"/>
    <col min="14598" max="14598" width="12.77734375" style="7" customWidth="1"/>
    <col min="14599" max="14599" width="12" style="7" customWidth="1"/>
    <col min="14600" max="14600" width="16" style="7" customWidth="1"/>
    <col min="14601" max="14601" width="55" style="7" bestFit="1" customWidth="1"/>
    <col min="14602" max="14602" width="3.21875" style="7" customWidth="1"/>
    <col min="14603" max="14603" width="16" style="7" customWidth="1"/>
    <col min="14604" max="14604" width="16.21875" style="7" customWidth="1"/>
    <col min="14605" max="14605" width="14.77734375" style="7" bestFit="1" customWidth="1"/>
    <col min="14606" max="14606" width="3.44140625" style="7" customWidth="1"/>
    <col min="14607" max="14607" width="15.77734375" style="7" customWidth="1"/>
    <col min="14608" max="14608" width="21" style="7" customWidth="1"/>
    <col min="14609" max="14609" width="3.77734375" style="7" customWidth="1"/>
    <col min="14610" max="14610" width="16.77734375" style="7" customWidth="1"/>
    <col min="14611" max="14611" width="21.44140625" style="7" customWidth="1"/>
    <col min="14612" max="14612" width="13.5546875" style="7" customWidth="1"/>
    <col min="14613" max="14613" width="2.21875" style="7" customWidth="1"/>
    <col min="14614" max="14614" width="16.5546875" style="7" customWidth="1"/>
    <col min="14615" max="14615" width="14.5546875" style="7" customWidth="1"/>
    <col min="14616" max="14616" width="41.21875" style="7" customWidth="1"/>
    <col min="14617" max="14617" width="9.21875" style="7"/>
    <col min="14618" max="14623" width="17" style="7" customWidth="1"/>
    <col min="14624" max="14624" width="9.21875" style="7" customWidth="1"/>
    <col min="14625" max="14852" width="9.21875" style="7"/>
    <col min="14853" max="14853" width="16" style="7" customWidth="1"/>
    <col min="14854" max="14854" width="12.77734375" style="7" customWidth="1"/>
    <col min="14855" max="14855" width="12" style="7" customWidth="1"/>
    <col min="14856" max="14856" width="16" style="7" customWidth="1"/>
    <col min="14857" max="14857" width="55" style="7" bestFit="1" customWidth="1"/>
    <col min="14858" max="14858" width="3.21875" style="7" customWidth="1"/>
    <col min="14859" max="14859" width="16" style="7" customWidth="1"/>
    <col min="14860" max="14860" width="16.21875" style="7" customWidth="1"/>
    <col min="14861" max="14861" width="14.77734375" style="7" bestFit="1" customWidth="1"/>
    <col min="14862" max="14862" width="3.44140625" style="7" customWidth="1"/>
    <col min="14863" max="14863" width="15.77734375" style="7" customWidth="1"/>
    <col min="14864" max="14864" width="21" style="7" customWidth="1"/>
    <col min="14865" max="14865" width="3.77734375" style="7" customWidth="1"/>
    <col min="14866" max="14866" width="16.77734375" style="7" customWidth="1"/>
    <col min="14867" max="14867" width="21.44140625" style="7" customWidth="1"/>
    <col min="14868" max="14868" width="13.5546875" style="7" customWidth="1"/>
    <col min="14869" max="14869" width="2.21875" style="7" customWidth="1"/>
    <col min="14870" max="14870" width="16.5546875" style="7" customWidth="1"/>
    <col min="14871" max="14871" width="14.5546875" style="7" customWidth="1"/>
    <col min="14872" max="14872" width="41.21875" style="7" customWidth="1"/>
    <col min="14873" max="14873" width="9.21875" style="7"/>
    <col min="14874" max="14879" width="17" style="7" customWidth="1"/>
    <col min="14880" max="14880" width="9.21875" style="7" customWidth="1"/>
    <col min="14881" max="15108" width="9.21875" style="7"/>
    <col min="15109" max="15109" width="16" style="7" customWidth="1"/>
    <col min="15110" max="15110" width="12.77734375" style="7" customWidth="1"/>
    <col min="15111" max="15111" width="12" style="7" customWidth="1"/>
    <col min="15112" max="15112" width="16" style="7" customWidth="1"/>
    <col min="15113" max="15113" width="55" style="7" bestFit="1" customWidth="1"/>
    <col min="15114" max="15114" width="3.21875" style="7" customWidth="1"/>
    <col min="15115" max="15115" width="16" style="7" customWidth="1"/>
    <col min="15116" max="15116" width="16.21875" style="7" customWidth="1"/>
    <col min="15117" max="15117" width="14.77734375" style="7" bestFit="1" customWidth="1"/>
    <col min="15118" max="15118" width="3.44140625" style="7" customWidth="1"/>
    <col min="15119" max="15119" width="15.77734375" style="7" customWidth="1"/>
    <col min="15120" max="15120" width="21" style="7" customWidth="1"/>
    <col min="15121" max="15121" width="3.77734375" style="7" customWidth="1"/>
    <col min="15122" max="15122" width="16.77734375" style="7" customWidth="1"/>
    <col min="15123" max="15123" width="21.44140625" style="7" customWidth="1"/>
    <col min="15124" max="15124" width="13.5546875" style="7" customWidth="1"/>
    <col min="15125" max="15125" width="2.21875" style="7" customWidth="1"/>
    <col min="15126" max="15126" width="16.5546875" style="7" customWidth="1"/>
    <col min="15127" max="15127" width="14.5546875" style="7" customWidth="1"/>
    <col min="15128" max="15128" width="41.21875" style="7" customWidth="1"/>
    <col min="15129" max="15129" width="9.21875" style="7"/>
    <col min="15130" max="15135" width="17" style="7" customWidth="1"/>
    <col min="15136" max="15136" width="9.21875" style="7" customWidth="1"/>
    <col min="15137" max="15364" width="9.21875" style="7"/>
    <col min="15365" max="15365" width="16" style="7" customWidth="1"/>
    <col min="15366" max="15366" width="12.77734375" style="7" customWidth="1"/>
    <col min="15367" max="15367" width="12" style="7" customWidth="1"/>
    <col min="15368" max="15368" width="16" style="7" customWidth="1"/>
    <col min="15369" max="15369" width="55" style="7" bestFit="1" customWidth="1"/>
    <col min="15370" max="15370" width="3.21875" style="7" customWidth="1"/>
    <col min="15371" max="15371" width="16" style="7" customWidth="1"/>
    <col min="15372" max="15372" width="16.21875" style="7" customWidth="1"/>
    <col min="15373" max="15373" width="14.77734375" style="7" bestFit="1" customWidth="1"/>
    <col min="15374" max="15374" width="3.44140625" style="7" customWidth="1"/>
    <col min="15375" max="15375" width="15.77734375" style="7" customWidth="1"/>
    <col min="15376" max="15376" width="21" style="7" customWidth="1"/>
    <col min="15377" max="15377" width="3.77734375" style="7" customWidth="1"/>
    <col min="15378" max="15378" width="16.77734375" style="7" customWidth="1"/>
    <col min="15379" max="15379" width="21.44140625" style="7" customWidth="1"/>
    <col min="15380" max="15380" width="13.5546875" style="7" customWidth="1"/>
    <col min="15381" max="15381" width="2.21875" style="7" customWidth="1"/>
    <col min="15382" max="15382" width="16.5546875" style="7" customWidth="1"/>
    <col min="15383" max="15383" width="14.5546875" style="7" customWidth="1"/>
    <col min="15384" max="15384" width="41.21875" style="7" customWidth="1"/>
    <col min="15385" max="15385" width="9.21875" style="7"/>
    <col min="15386" max="15391" width="17" style="7" customWidth="1"/>
    <col min="15392" max="15392" width="9.21875" style="7" customWidth="1"/>
    <col min="15393" max="15620" width="9.21875" style="7"/>
    <col min="15621" max="15621" width="16" style="7" customWidth="1"/>
    <col min="15622" max="15622" width="12.77734375" style="7" customWidth="1"/>
    <col min="15623" max="15623" width="12" style="7" customWidth="1"/>
    <col min="15624" max="15624" width="16" style="7" customWidth="1"/>
    <col min="15625" max="15625" width="55" style="7" bestFit="1" customWidth="1"/>
    <col min="15626" max="15626" width="3.21875" style="7" customWidth="1"/>
    <col min="15627" max="15627" width="16" style="7" customWidth="1"/>
    <col min="15628" max="15628" width="16.21875" style="7" customWidth="1"/>
    <col min="15629" max="15629" width="14.77734375" style="7" bestFit="1" customWidth="1"/>
    <col min="15630" max="15630" width="3.44140625" style="7" customWidth="1"/>
    <col min="15631" max="15631" width="15.77734375" style="7" customWidth="1"/>
    <col min="15632" max="15632" width="21" style="7" customWidth="1"/>
    <col min="15633" max="15633" width="3.77734375" style="7" customWidth="1"/>
    <col min="15634" max="15634" width="16.77734375" style="7" customWidth="1"/>
    <col min="15635" max="15635" width="21.44140625" style="7" customWidth="1"/>
    <col min="15636" max="15636" width="13.5546875" style="7" customWidth="1"/>
    <col min="15637" max="15637" width="2.21875" style="7" customWidth="1"/>
    <col min="15638" max="15638" width="16.5546875" style="7" customWidth="1"/>
    <col min="15639" max="15639" width="14.5546875" style="7" customWidth="1"/>
    <col min="15640" max="15640" width="41.21875" style="7" customWidth="1"/>
    <col min="15641" max="15641" width="9.21875" style="7"/>
    <col min="15642" max="15647" width="17" style="7" customWidth="1"/>
    <col min="15648" max="15648" width="9.21875" style="7" customWidth="1"/>
    <col min="15649" max="15876" width="9.21875" style="7"/>
    <col min="15877" max="15877" width="16" style="7" customWidth="1"/>
    <col min="15878" max="15878" width="12.77734375" style="7" customWidth="1"/>
    <col min="15879" max="15879" width="12" style="7" customWidth="1"/>
    <col min="15880" max="15880" width="16" style="7" customWidth="1"/>
    <col min="15881" max="15881" width="55" style="7" bestFit="1" customWidth="1"/>
    <col min="15882" max="15882" width="3.21875" style="7" customWidth="1"/>
    <col min="15883" max="15883" width="16" style="7" customWidth="1"/>
    <col min="15884" max="15884" width="16.21875" style="7" customWidth="1"/>
    <col min="15885" max="15885" width="14.77734375" style="7" bestFit="1" customWidth="1"/>
    <col min="15886" max="15886" width="3.44140625" style="7" customWidth="1"/>
    <col min="15887" max="15887" width="15.77734375" style="7" customWidth="1"/>
    <col min="15888" max="15888" width="21" style="7" customWidth="1"/>
    <col min="15889" max="15889" width="3.77734375" style="7" customWidth="1"/>
    <col min="15890" max="15890" width="16.77734375" style="7" customWidth="1"/>
    <col min="15891" max="15891" width="21.44140625" style="7" customWidth="1"/>
    <col min="15892" max="15892" width="13.5546875" style="7" customWidth="1"/>
    <col min="15893" max="15893" width="2.21875" style="7" customWidth="1"/>
    <col min="15894" max="15894" width="16.5546875" style="7" customWidth="1"/>
    <col min="15895" max="15895" width="14.5546875" style="7" customWidth="1"/>
    <col min="15896" max="15896" width="41.21875" style="7" customWidth="1"/>
    <col min="15897" max="15897" width="9.21875" style="7"/>
    <col min="15898" max="15903" width="17" style="7" customWidth="1"/>
    <col min="15904" max="15904" width="9.21875" style="7" customWidth="1"/>
    <col min="15905" max="16132" width="9.21875" style="7"/>
    <col min="16133" max="16133" width="16" style="7" customWidth="1"/>
    <col min="16134" max="16134" width="12.77734375" style="7" customWidth="1"/>
    <col min="16135" max="16135" width="12" style="7" customWidth="1"/>
    <col min="16136" max="16136" width="16" style="7" customWidth="1"/>
    <col min="16137" max="16137" width="55" style="7" bestFit="1" customWidth="1"/>
    <col min="16138" max="16138" width="3.21875" style="7" customWidth="1"/>
    <col min="16139" max="16139" width="16" style="7" customWidth="1"/>
    <col min="16140" max="16140" width="16.21875" style="7" customWidth="1"/>
    <col min="16141" max="16141" width="14.77734375" style="7" bestFit="1" customWidth="1"/>
    <col min="16142" max="16142" width="3.44140625" style="7" customWidth="1"/>
    <col min="16143" max="16143" width="15.77734375" style="7" customWidth="1"/>
    <col min="16144" max="16144" width="21" style="7" customWidth="1"/>
    <col min="16145" max="16145" width="3.77734375" style="7" customWidth="1"/>
    <col min="16146" max="16146" width="16.77734375" style="7" customWidth="1"/>
    <col min="16147" max="16147" width="21.44140625" style="7" customWidth="1"/>
    <col min="16148" max="16148" width="13.5546875" style="7" customWidth="1"/>
    <col min="16149" max="16149" width="2.21875" style="7" customWidth="1"/>
    <col min="16150" max="16150" width="16.5546875" style="7" customWidth="1"/>
    <col min="16151" max="16151" width="14.5546875" style="7" customWidth="1"/>
    <col min="16152" max="16152" width="41.21875" style="7" customWidth="1"/>
    <col min="16153" max="16153" width="9.21875" style="7"/>
    <col min="16154" max="16159" width="17" style="7" customWidth="1"/>
    <col min="16160" max="16160" width="9.21875" style="7" customWidth="1"/>
    <col min="16161" max="16384" width="9.21875" style="7"/>
  </cols>
  <sheetData>
    <row r="1" spans="1:30" hidden="1" x14ac:dyDescent="0.25">
      <c r="A1" s="7" t="s">
        <v>54</v>
      </c>
      <c r="J1" s="7"/>
    </row>
    <row r="2" spans="1:30" hidden="1" x14ac:dyDescent="0.25">
      <c r="A2" s="7" t="s">
        <v>55</v>
      </c>
      <c r="J2" s="7"/>
    </row>
    <row r="3" spans="1:30" hidden="1" x14ac:dyDescent="0.25">
      <c r="A3" s="7" t="s">
        <v>161</v>
      </c>
      <c r="J3" s="7"/>
    </row>
    <row r="4" spans="1:30" hidden="1" x14ac:dyDescent="0.25">
      <c r="A4" s="7" t="s">
        <v>56</v>
      </c>
      <c r="J4" s="7"/>
    </row>
    <row r="5" spans="1:30" hidden="1" x14ac:dyDescent="0.25">
      <c r="A5" s="7" t="s">
        <v>57</v>
      </c>
      <c r="J5" s="7"/>
    </row>
    <row r="6" spans="1:30" hidden="1" x14ac:dyDescent="0.25">
      <c r="A6" s="7" t="s">
        <v>58</v>
      </c>
      <c r="J6" s="7"/>
      <c r="R6" s="7"/>
    </row>
    <row r="7" spans="1:30" hidden="1" x14ac:dyDescent="0.25">
      <c r="A7" s="7" t="s">
        <v>555</v>
      </c>
      <c r="J7" s="7"/>
      <c r="R7" s="7"/>
    </row>
    <row r="8" spans="1:30" hidden="1" x14ac:dyDescent="0.25">
      <c r="A8" s="7" t="s">
        <v>59</v>
      </c>
      <c r="J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J9" s="85" t="s">
        <v>594</v>
      </c>
      <c r="L9" s="22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x14ac:dyDescent="0.25">
      <c r="J10" s="7"/>
      <c r="Y10" s="18" t="s">
        <v>61</v>
      </c>
      <c r="Z10" s="18" t="s">
        <v>61</v>
      </c>
      <c r="AA10" s="18" t="s">
        <v>61</v>
      </c>
      <c r="AB10" s="18" t="s">
        <v>62</v>
      </c>
      <c r="AC10" s="18" t="s">
        <v>62</v>
      </c>
      <c r="AD10" s="18" t="s">
        <v>62</v>
      </c>
    </row>
    <row r="11" spans="1:30" hidden="1" x14ac:dyDescent="0.25">
      <c r="A11" s="7" t="s">
        <v>64</v>
      </c>
      <c r="D11" s="7" t="s">
        <v>65</v>
      </c>
      <c r="E11" s="7" t="s">
        <v>66</v>
      </c>
      <c r="F11" s="7" t="s">
        <v>67</v>
      </c>
      <c r="G11" s="7" t="s">
        <v>68</v>
      </c>
      <c r="H11" s="7" t="s">
        <v>69</v>
      </c>
      <c r="J11" s="7"/>
      <c r="N11" s="17" t="s">
        <v>70</v>
      </c>
      <c r="R11" s="33" t="s">
        <v>71</v>
      </c>
      <c r="Y11" s="17" t="s">
        <v>72</v>
      </c>
      <c r="Z11" s="17" t="s">
        <v>73</v>
      </c>
      <c r="AA11" s="17" t="s">
        <v>74</v>
      </c>
      <c r="AB11" s="17" t="s">
        <v>72</v>
      </c>
      <c r="AC11" s="17" t="s">
        <v>73</v>
      </c>
      <c r="AD11" s="17" t="s">
        <v>74</v>
      </c>
    </row>
    <row r="12" spans="1:30" hidden="1" x14ac:dyDescent="0.25">
      <c r="A12" s="7" t="s">
        <v>75</v>
      </c>
      <c r="J12" s="7"/>
      <c r="N12" s="17" t="s">
        <v>76</v>
      </c>
      <c r="Y12" s="17" t="s">
        <v>76</v>
      </c>
      <c r="Z12" s="17" t="s">
        <v>76</v>
      </c>
      <c r="AA12" s="17" t="s">
        <v>76</v>
      </c>
      <c r="AB12" s="17" t="s">
        <v>77</v>
      </c>
      <c r="AC12" s="17" t="s">
        <v>77</v>
      </c>
      <c r="AD12" s="17" t="s">
        <v>77</v>
      </c>
    </row>
    <row r="13" spans="1:30" x14ac:dyDescent="0.25">
      <c r="J13" s="7"/>
    </row>
    <row r="14" spans="1:30" ht="13.8" thickBot="1" x14ac:dyDescent="0.3">
      <c r="J14" s="7"/>
    </row>
    <row r="15" spans="1:30" ht="22.5" customHeight="1" thickBot="1" x14ac:dyDescent="0.3">
      <c r="J15" s="119" t="s">
        <v>78</v>
      </c>
    </row>
    <row r="16" spans="1:30" ht="22.5" hidden="1" customHeight="1" thickBot="1" x14ac:dyDescent="0.3">
      <c r="A16" s="7" t="s">
        <v>79</v>
      </c>
      <c r="J16" s="119" t="s">
        <v>80</v>
      </c>
    </row>
    <row r="17" spans="1:32" s="9" customFormat="1" ht="33" customHeight="1" thickBot="1" x14ac:dyDescent="0.3">
      <c r="A17" s="7" t="s">
        <v>81</v>
      </c>
      <c r="J17" s="119" t="s">
        <v>557</v>
      </c>
      <c r="L17" s="10" t="s">
        <v>82</v>
      </c>
      <c r="M17" s="10" t="s">
        <v>83</v>
      </c>
      <c r="N17" s="10" t="s">
        <v>84</v>
      </c>
      <c r="O17" s="10" t="s">
        <v>86</v>
      </c>
      <c r="P17" s="11" t="s">
        <v>87</v>
      </c>
      <c r="Q17" s="21"/>
      <c r="R17" s="32" t="s">
        <v>88</v>
      </c>
      <c r="S17" s="10" t="s">
        <v>89</v>
      </c>
      <c r="T17" s="10" t="s">
        <v>90</v>
      </c>
      <c r="U17" s="34" t="s">
        <v>91</v>
      </c>
      <c r="V17" s="34" t="s">
        <v>92</v>
      </c>
      <c r="W17" s="10"/>
      <c r="X17" s="19"/>
      <c r="Y17" s="19"/>
      <c r="Z17" s="19"/>
      <c r="AA17" s="19"/>
      <c r="AB17" s="19"/>
      <c r="AC17" s="19"/>
      <c r="AD17" s="19"/>
      <c r="AF17" s="9" t="s">
        <v>164</v>
      </c>
    </row>
    <row r="18" spans="1:32" x14ac:dyDescent="0.25">
      <c r="J18" s="7"/>
    </row>
    <row r="19" spans="1:32" ht="13.8" x14ac:dyDescent="0.25">
      <c r="J19" s="12" t="s">
        <v>98</v>
      </c>
    </row>
    <row r="20" spans="1:32" x14ac:dyDescent="0.25">
      <c r="A20" s="7" t="s">
        <v>99</v>
      </c>
      <c r="D20" s="128" t="s">
        <v>100</v>
      </c>
      <c r="E20" s="7" t="s">
        <v>101</v>
      </c>
      <c r="F20" s="7" t="s">
        <v>102</v>
      </c>
      <c r="I20" s="7">
        <v>1</v>
      </c>
      <c r="J20" s="8" t="s">
        <v>103</v>
      </c>
      <c r="L20" s="17">
        <f>AB20+AC20+AD20+L75</f>
        <v>0</v>
      </c>
      <c r="M20" s="17">
        <f>Y20+Z20+AA20+M75</f>
        <v>0</v>
      </c>
      <c r="O20" s="17">
        <v>0</v>
      </c>
      <c r="P20" s="17">
        <f>M20-N20-O20</f>
        <v>0</v>
      </c>
      <c r="R20" s="17">
        <v>0</v>
      </c>
      <c r="S20" s="17">
        <v>0</v>
      </c>
      <c r="T20" s="17">
        <f>L20-S20</f>
        <v>0</v>
      </c>
      <c r="V20" s="17">
        <f>T20-U20</f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F20" s="17">
        <f>O20-O20+O76</f>
        <v>0</v>
      </c>
    </row>
    <row r="21" spans="1:32" x14ac:dyDescent="0.25">
      <c r="A21" s="7" t="s">
        <v>99</v>
      </c>
      <c r="D21" s="128">
        <v>10269</v>
      </c>
      <c r="E21" s="7" t="s">
        <v>101</v>
      </c>
      <c r="F21" s="7" t="s">
        <v>104</v>
      </c>
      <c r="I21" s="7">
        <v>1</v>
      </c>
      <c r="J21" s="8" t="s">
        <v>105</v>
      </c>
      <c r="L21" s="17">
        <f>AB21+AC21+AD21</f>
        <v>0</v>
      </c>
      <c r="M21" s="17">
        <f>Y21+Z21+AA21</f>
        <v>0</v>
      </c>
      <c r="N21" s="17">
        <v>0</v>
      </c>
      <c r="O21" s="17">
        <v>0</v>
      </c>
      <c r="P21" s="17">
        <f>M21-N21-O21</f>
        <v>0</v>
      </c>
      <c r="R21" s="17">
        <v>0</v>
      </c>
      <c r="S21" s="17">
        <v>0</v>
      </c>
      <c r="T21" s="17">
        <f>L21-S21</f>
        <v>0</v>
      </c>
      <c r="V21" s="17">
        <f>T21-U21</f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F21" s="17">
        <f>O21-O21+O77</f>
        <v>0</v>
      </c>
    </row>
    <row r="22" spans="1:32" x14ac:dyDescent="0.25">
      <c r="A22" s="7" t="s">
        <v>99</v>
      </c>
      <c r="D22" s="128" t="s">
        <v>106</v>
      </c>
      <c r="E22" s="7" t="s">
        <v>101</v>
      </c>
      <c r="F22" s="7" t="s">
        <v>104</v>
      </c>
      <c r="I22" s="7">
        <v>2</v>
      </c>
      <c r="J22" s="8" t="s">
        <v>107</v>
      </c>
      <c r="L22" s="17">
        <f>AB22+AC22+AD22-L75</f>
        <v>1352048.0019999999</v>
      </c>
      <c r="M22" s="17">
        <f t="shared" ref="M22:M32" si="0">Y22+Z22+AA22</f>
        <v>1009704.6680000001</v>
      </c>
      <c r="N22" s="17">
        <v>1142998.0100000005</v>
      </c>
      <c r="O22" s="17">
        <v>0</v>
      </c>
      <c r="P22" s="17">
        <f t="shared" ref="P22:P32" si="1">M22-N22-O22</f>
        <v>-133293.34200000041</v>
      </c>
      <c r="R22" s="17">
        <v>0</v>
      </c>
      <c r="S22" s="17">
        <v>1579851</v>
      </c>
      <c r="T22" s="17">
        <f t="shared" ref="T22:T32" si="2">L22-S22</f>
        <v>-227802.99800000014</v>
      </c>
      <c r="V22" s="17">
        <f t="shared" ref="V22:V32" si="3">T22-U22</f>
        <v>-227802.99800000014</v>
      </c>
      <c r="Y22" s="17">
        <v>1009704.6680000001</v>
      </c>
      <c r="Z22" s="17">
        <v>0</v>
      </c>
      <c r="AA22" s="17">
        <v>0</v>
      </c>
      <c r="AB22" s="17">
        <v>1352048.0019999999</v>
      </c>
      <c r="AC22" s="17">
        <v>0</v>
      </c>
      <c r="AD22" s="17">
        <v>0</v>
      </c>
      <c r="AF22" s="17">
        <f>O22-O22-O76</f>
        <v>0</v>
      </c>
    </row>
    <row r="23" spans="1:32" x14ac:dyDescent="0.25">
      <c r="A23" s="7" t="s">
        <v>99</v>
      </c>
      <c r="D23" s="7" t="s">
        <v>108</v>
      </c>
      <c r="E23" s="7" t="s">
        <v>101</v>
      </c>
      <c r="F23" s="7" t="s">
        <v>102</v>
      </c>
      <c r="I23" s="7">
        <v>3</v>
      </c>
      <c r="J23" s="8" t="s">
        <v>109</v>
      </c>
      <c r="L23" s="17">
        <f t="shared" ref="L23:L32" si="4">AB23+AC23+AD23</f>
        <v>0</v>
      </c>
      <c r="M23" s="17">
        <f t="shared" si="0"/>
        <v>0</v>
      </c>
      <c r="N23" s="17">
        <v>0</v>
      </c>
      <c r="O23" s="17">
        <v>0</v>
      </c>
      <c r="P23" s="17">
        <f t="shared" si="1"/>
        <v>0</v>
      </c>
      <c r="R23" s="17">
        <v>0</v>
      </c>
      <c r="S23" s="17">
        <v>0</v>
      </c>
      <c r="T23" s="17">
        <f t="shared" si="2"/>
        <v>0</v>
      </c>
      <c r="V23" s="17">
        <f t="shared" si="3"/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</row>
    <row r="24" spans="1:32" x14ac:dyDescent="0.25">
      <c r="A24" s="7" t="s">
        <v>99</v>
      </c>
      <c r="D24" s="7" t="s">
        <v>110</v>
      </c>
      <c r="E24" s="7" t="s">
        <v>101</v>
      </c>
      <c r="F24" s="7" t="s">
        <v>104</v>
      </c>
      <c r="I24" s="7">
        <v>4</v>
      </c>
      <c r="J24" s="8" t="s">
        <v>111</v>
      </c>
      <c r="L24" s="17">
        <f t="shared" si="4"/>
        <v>0</v>
      </c>
      <c r="M24" s="17">
        <f t="shared" si="0"/>
        <v>0</v>
      </c>
      <c r="N24" s="17">
        <v>0</v>
      </c>
      <c r="O24" s="17">
        <v>0</v>
      </c>
      <c r="P24" s="17">
        <f t="shared" si="1"/>
        <v>0</v>
      </c>
      <c r="R24" s="17">
        <v>0</v>
      </c>
      <c r="S24" s="17">
        <v>0</v>
      </c>
      <c r="T24" s="17">
        <f t="shared" si="2"/>
        <v>0</v>
      </c>
      <c r="V24" s="17">
        <f t="shared" si="3"/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</row>
    <row r="25" spans="1:32" x14ac:dyDescent="0.25">
      <c r="A25" s="7" t="s">
        <v>99</v>
      </c>
      <c r="D25" s="328" t="s">
        <v>167</v>
      </c>
      <c r="E25" s="7" t="s">
        <v>101</v>
      </c>
      <c r="I25" s="7">
        <v>5</v>
      </c>
      <c r="J25" s="8" t="s">
        <v>113</v>
      </c>
      <c r="L25" s="17">
        <f t="shared" si="4"/>
        <v>17800</v>
      </c>
      <c r="M25" s="17">
        <f t="shared" si="0"/>
        <v>13100</v>
      </c>
      <c r="N25" s="17">
        <v>14627.840000000002</v>
      </c>
      <c r="O25" s="17">
        <v>0</v>
      </c>
      <c r="P25" s="17">
        <f t="shared" si="1"/>
        <v>-1527.840000000002</v>
      </c>
      <c r="R25" s="17">
        <v>5000</v>
      </c>
      <c r="S25" s="17">
        <v>19504</v>
      </c>
      <c r="T25" s="17">
        <f t="shared" si="2"/>
        <v>-1704</v>
      </c>
      <c r="V25" s="17">
        <f t="shared" si="3"/>
        <v>-1704</v>
      </c>
      <c r="W25" s="17" t="s">
        <v>168</v>
      </c>
      <c r="Y25" s="17">
        <v>13100</v>
      </c>
      <c r="Z25" s="17">
        <v>0</v>
      </c>
      <c r="AA25" s="17">
        <v>0</v>
      </c>
      <c r="AB25" s="17">
        <v>17800</v>
      </c>
      <c r="AC25" s="17">
        <v>0</v>
      </c>
      <c r="AD25" s="17">
        <v>0</v>
      </c>
    </row>
    <row r="26" spans="1:32" x14ac:dyDescent="0.25">
      <c r="A26" s="7" t="s">
        <v>99</v>
      </c>
      <c r="D26" s="7" t="s">
        <v>166</v>
      </c>
      <c r="E26" s="7" t="s">
        <v>101</v>
      </c>
      <c r="I26" s="7">
        <v>6</v>
      </c>
      <c r="J26" s="8" t="s">
        <v>115</v>
      </c>
      <c r="L26" s="17">
        <f t="shared" si="4"/>
        <v>7500</v>
      </c>
      <c r="M26" s="17">
        <f t="shared" si="0"/>
        <v>4372</v>
      </c>
      <c r="N26" s="17">
        <v>413.8</v>
      </c>
      <c r="O26" s="17">
        <v>0</v>
      </c>
      <c r="P26" s="17">
        <f t="shared" si="1"/>
        <v>3958.2</v>
      </c>
      <c r="R26" s="17">
        <v>106</v>
      </c>
      <c r="S26" s="17">
        <v>2751.54</v>
      </c>
      <c r="T26" s="17">
        <f t="shared" si="2"/>
        <v>4748.46</v>
      </c>
      <c r="V26" s="17">
        <f t="shared" si="3"/>
        <v>4748.46</v>
      </c>
      <c r="Y26" s="17">
        <v>4372</v>
      </c>
      <c r="Z26" s="17">
        <v>0</v>
      </c>
      <c r="AA26" s="17">
        <v>0</v>
      </c>
      <c r="AB26" s="17">
        <v>7500</v>
      </c>
      <c r="AC26" s="17">
        <v>0</v>
      </c>
      <c r="AD26" s="17">
        <v>0</v>
      </c>
    </row>
    <row r="27" spans="1:32" x14ac:dyDescent="0.25">
      <c r="A27" s="7" t="s">
        <v>99</v>
      </c>
      <c r="D27" s="7" t="s">
        <v>116</v>
      </c>
      <c r="E27" s="7" t="s">
        <v>101</v>
      </c>
      <c r="I27" s="7">
        <v>7</v>
      </c>
      <c r="J27" s="8" t="s">
        <v>117</v>
      </c>
      <c r="L27" s="17">
        <f t="shared" si="4"/>
        <v>22022</v>
      </c>
      <c r="M27" s="17">
        <f t="shared" si="0"/>
        <v>15209</v>
      </c>
      <c r="N27" s="17">
        <v>7330.7799999999961</v>
      </c>
      <c r="O27" s="17">
        <v>0</v>
      </c>
      <c r="P27" s="17">
        <f t="shared" si="1"/>
        <v>7878.2200000000039</v>
      </c>
      <c r="R27" s="17">
        <v>122.66</v>
      </c>
      <c r="S27" s="17">
        <v>9774.3733329999995</v>
      </c>
      <c r="T27" s="17">
        <f t="shared" si="2"/>
        <v>12247.626667</v>
      </c>
      <c r="V27" s="17">
        <f t="shared" si="3"/>
        <v>12247.626667</v>
      </c>
      <c r="Y27" s="17">
        <v>15209</v>
      </c>
      <c r="Z27" s="17">
        <v>0</v>
      </c>
      <c r="AA27" s="17">
        <v>0</v>
      </c>
      <c r="AB27" s="17">
        <v>22790</v>
      </c>
      <c r="AC27" s="17">
        <v>-768</v>
      </c>
      <c r="AD27" s="17">
        <v>0</v>
      </c>
    </row>
    <row r="28" spans="1:32" x14ac:dyDescent="0.25">
      <c r="A28" s="7" t="s">
        <v>99</v>
      </c>
      <c r="D28" s="112" t="s">
        <v>169</v>
      </c>
      <c r="E28" s="7" t="s">
        <v>101</v>
      </c>
      <c r="I28" s="7">
        <v>8</v>
      </c>
      <c r="J28" s="8" t="s">
        <v>119</v>
      </c>
      <c r="L28" s="17">
        <f t="shared" si="4"/>
        <v>8062293</v>
      </c>
      <c r="M28" s="17">
        <f t="shared" si="0"/>
        <v>5750798.25</v>
      </c>
      <c r="N28" s="17">
        <v>5375880.6699999999</v>
      </c>
      <c r="O28" s="17">
        <v>0</v>
      </c>
      <c r="P28" s="17">
        <f t="shared" si="1"/>
        <v>374917.58000000007</v>
      </c>
      <c r="R28" s="17">
        <v>1464072.98</v>
      </c>
      <c r="S28" s="17">
        <v>7741238.4529999997</v>
      </c>
      <c r="T28" s="17">
        <f t="shared" si="2"/>
        <v>321054.54700000025</v>
      </c>
      <c r="V28" s="17">
        <f t="shared" si="3"/>
        <v>321054.54700000025</v>
      </c>
      <c r="Y28" s="17">
        <v>5750798.25</v>
      </c>
      <c r="Z28" s="17">
        <v>0</v>
      </c>
      <c r="AA28" s="17">
        <v>0</v>
      </c>
      <c r="AB28" s="17">
        <v>8061525</v>
      </c>
      <c r="AC28" s="17">
        <v>768</v>
      </c>
      <c r="AD28" s="17">
        <v>0</v>
      </c>
    </row>
    <row r="29" spans="1:32" x14ac:dyDescent="0.25">
      <c r="A29" s="7" t="s">
        <v>99</v>
      </c>
      <c r="E29" s="7" t="s">
        <v>120</v>
      </c>
      <c r="I29" s="7">
        <v>9</v>
      </c>
      <c r="J29" s="8" t="s">
        <v>121</v>
      </c>
      <c r="L29" s="17">
        <f t="shared" si="4"/>
        <v>0</v>
      </c>
      <c r="M29" s="17">
        <f t="shared" si="0"/>
        <v>0</v>
      </c>
      <c r="N29" s="17">
        <v>0</v>
      </c>
      <c r="O29" s="17">
        <v>0</v>
      </c>
      <c r="P29" s="17">
        <f t="shared" si="1"/>
        <v>0</v>
      </c>
      <c r="R29" s="17">
        <v>0</v>
      </c>
      <c r="S29" s="17">
        <v>0</v>
      </c>
      <c r="T29" s="17">
        <f t="shared" si="2"/>
        <v>0</v>
      </c>
      <c r="V29" s="17">
        <f t="shared" si="3"/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</row>
    <row r="30" spans="1:32" x14ac:dyDescent="0.25">
      <c r="A30" s="7" t="s">
        <v>99</v>
      </c>
      <c r="E30" s="7" t="s">
        <v>122</v>
      </c>
      <c r="I30" s="7">
        <v>10</v>
      </c>
      <c r="J30" s="8" t="s">
        <v>123</v>
      </c>
      <c r="L30" s="17">
        <f t="shared" si="4"/>
        <v>0</v>
      </c>
      <c r="M30" s="17">
        <f t="shared" si="0"/>
        <v>0</v>
      </c>
      <c r="N30" s="17">
        <v>0</v>
      </c>
      <c r="O30" s="17">
        <v>0</v>
      </c>
      <c r="P30" s="17">
        <f t="shared" si="1"/>
        <v>0</v>
      </c>
      <c r="R30" s="17">
        <v>0</v>
      </c>
      <c r="S30" s="17">
        <v>0</v>
      </c>
      <c r="T30" s="17">
        <f t="shared" si="2"/>
        <v>0</v>
      </c>
      <c r="V30" s="17">
        <f t="shared" si="3"/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</row>
    <row r="31" spans="1:32" x14ac:dyDescent="0.25">
      <c r="A31" s="7" t="s">
        <v>99</v>
      </c>
      <c r="D31" s="7">
        <v>11790</v>
      </c>
      <c r="E31" s="7" t="s">
        <v>101</v>
      </c>
      <c r="I31" s="7">
        <v>11</v>
      </c>
      <c r="J31" s="8" t="s">
        <v>124</v>
      </c>
      <c r="L31" s="17">
        <f t="shared" si="4"/>
        <v>0</v>
      </c>
      <c r="M31" s="17">
        <f t="shared" si="0"/>
        <v>0</v>
      </c>
      <c r="N31" s="17">
        <v>0</v>
      </c>
      <c r="O31" s="17">
        <v>0</v>
      </c>
      <c r="P31" s="17">
        <f t="shared" si="1"/>
        <v>0</v>
      </c>
      <c r="R31" s="17">
        <v>0</v>
      </c>
      <c r="S31" s="17">
        <v>0</v>
      </c>
      <c r="T31" s="17">
        <f t="shared" si="2"/>
        <v>0</v>
      </c>
      <c r="V31" s="17">
        <f t="shared" si="3"/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</row>
    <row r="32" spans="1:32" x14ac:dyDescent="0.25">
      <c r="A32" s="7" t="s">
        <v>99</v>
      </c>
      <c r="D32" s="7" t="s">
        <v>125</v>
      </c>
      <c r="E32" s="7" t="s">
        <v>101</v>
      </c>
      <c r="I32" s="7">
        <v>12</v>
      </c>
      <c r="J32" s="8" t="s">
        <v>126</v>
      </c>
      <c r="L32" s="17">
        <f t="shared" si="4"/>
        <v>0</v>
      </c>
      <c r="M32" s="17">
        <f t="shared" si="0"/>
        <v>0</v>
      </c>
      <c r="N32" s="17">
        <v>0</v>
      </c>
      <c r="O32" s="17">
        <v>0</v>
      </c>
      <c r="P32" s="17">
        <f t="shared" si="1"/>
        <v>0</v>
      </c>
      <c r="R32" s="17">
        <v>0</v>
      </c>
      <c r="S32" s="17">
        <v>0</v>
      </c>
      <c r="T32" s="17">
        <f t="shared" si="2"/>
        <v>0</v>
      </c>
      <c r="V32" s="17">
        <f t="shared" si="3"/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</row>
    <row r="34" spans="1:31" x14ac:dyDescent="0.25">
      <c r="I34" s="7" t="s">
        <v>170</v>
      </c>
      <c r="J34" s="13"/>
      <c r="K34" s="14"/>
      <c r="L34" s="20">
        <f>SUM(L20:L33)</f>
        <v>9461663.0020000003</v>
      </c>
      <c r="M34" s="20">
        <f>SUM(M20:M33)</f>
        <v>6793183.9179999996</v>
      </c>
      <c r="N34" s="20">
        <f>SUM(N20:N33)</f>
        <v>6541251.1000000006</v>
      </c>
      <c r="O34" s="20"/>
      <c r="P34" s="20">
        <f>SUM(P20:P33)</f>
        <v>251932.81799999968</v>
      </c>
      <c r="Q34" s="18"/>
      <c r="R34" s="20">
        <f>SUM(R20:R33)</f>
        <v>1469301.64</v>
      </c>
      <c r="S34" s="20">
        <f>SUM(S20:S33)</f>
        <v>9353119.3663330004</v>
      </c>
      <c r="T34" s="20">
        <f>SUM(T20:T33)</f>
        <v>108543.63566700011</v>
      </c>
      <c r="U34" s="20"/>
      <c r="V34" s="20">
        <f>SUM(V20:V33)</f>
        <v>108543.63566700011</v>
      </c>
      <c r="W34" s="22"/>
      <c r="X34" s="18"/>
      <c r="Y34" s="20">
        <f t="shared" ref="Y34:AD34" si="5">SUM(Y20:Y33)</f>
        <v>6793183.9179999996</v>
      </c>
      <c r="Z34" s="20">
        <f t="shared" si="5"/>
        <v>0</v>
      </c>
      <c r="AA34" s="20">
        <f t="shared" si="5"/>
        <v>0</v>
      </c>
      <c r="AB34" s="20">
        <f t="shared" si="5"/>
        <v>9461663.0020000003</v>
      </c>
      <c r="AC34" s="20">
        <f t="shared" si="5"/>
        <v>0</v>
      </c>
      <c r="AD34" s="20">
        <f t="shared" si="5"/>
        <v>0</v>
      </c>
    </row>
    <row r="36" spans="1:31" ht="13.8" hidden="1" x14ac:dyDescent="0.25">
      <c r="J36" s="12" t="s">
        <v>127</v>
      </c>
    </row>
    <row r="37" spans="1:31" hidden="1" x14ac:dyDescent="0.25">
      <c r="A37" s="7" t="s">
        <v>99</v>
      </c>
      <c r="D37" s="7">
        <v>14113</v>
      </c>
      <c r="E37" s="7" t="s">
        <v>128</v>
      </c>
      <c r="I37" s="7">
        <v>13</v>
      </c>
      <c r="J37" s="8" t="s">
        <v>129</v>
      </c>
      <c r="L37" s="17">
        <f t="shared" ref="L37:L38" si="6">AB37+AC37+AD37</f>
        <v>0</v>
      </c>
      <c r="M37" s="17">
        <f t="shared" ref="M37:M38" si="7">Y37+Z37+AA37</f>
        <v>0</v>
      </c>
      <c r="N37" s="17">
        <v>0</v>
      </c>
      <c r="O37" s="17">
        <v>0</v>
      </c>
      <c r="P37" s="17">
        <f t="shared" ref="P37:P38" si="8">M37-N37-O37</f>
        <v>0</v>
      </c>
      <c r="R37" s="17">
        <v>0</v>
      </c>
      <c r="T37" s="17">
        <f t="shared" ref="T37:T38" si="9">L37-S37</f>
        <v>0</v>
      </c>
      <c r="V37" s="17">
        <f t="shared" ref="V37:V38" si="10">T37-U37</f>
        <v>0</v>
      </c>
      <c r="W37" s="18"/>
      <c r="X37" s="18"/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  <c r="AE37" s="8"/>
    </row>
    <row r="38" spans="1:31" hidden="1" x14ac:dyDescent="0.25">
      <c r="A38" s="7" t="s">
        <v>99</v>
      </c>
      <c r="E38" s="7" t="s">
        <v>130</v>
      </c>
      <c r="I38" s="7">
        <v>14</v>
      </c>
      <c r="J38" s="8" t="s">
        <v>131</v>
      </c>
      <c r="L38" s="17">
        <f t="shared" si="6"/>
        <v>0</v>
      </c>
      <c r="M38" s="17">
        <f t="shared" si="7"/>
        <v>0</v>
      </c>
      <c r="N38" s="17">
        <v>0</v>
      </c>
      <c r="O38" s="17">
        <v>0</v>
      </c>
      <c r="P38" s="17">
        <f t="shared" si="8"/>
        <v>0</v>
      </c>
      <c r="R38" s="17">
        <v>0</v>
      </c>
      <c r="T38" s="17">
        <f t="shared" si="9"/>
        <v>0</v>
      </c>
      <c r="V38" s="17">
        <f t="shared" si="10"/>
        <v>0</v>
      </c>
      <c r="W38" s="18"/>
      <c r="X38" s="18"/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8"/>
    </row>
    <row r="39" spans="1:31" hidden="1" x14ac:dyDescent="0.25"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8"/>
    </row>
    <row r="40" spans="1:31" hidden="1" x14ac:dyDescent="0.25">
      <c r="I40" s="7" t="s">
        <v>171</v>
      </c>
      <c r="J40" s="13"/>
      <c r="K40" s="14"/>
      <c r="L40" s="20">
        <f>SUM(L37:L38)</f>
        <v>0</v>
      </c>
      <c r="M40" s="20">
        <f>SUM(M37:M38)</f>
        <v>0</v>
      </c>
      <c r="N40" s="20">
        <f t="shared" ref="N40:V40" si="11">SUM(N37:N38)</f>
        <v>0</v>
      </c>
      <c r="O40" s="20"/>
      <c r="P40" s="20">
        <f t="shared" si="11"/>
        <v>0</v>
      </c>
      <c r="Q40" s="18"/>
      <c r="R40" s="20">
        <f t="shared" ref="R40" si="12">SUM(R37:R38)</f>
        <v>0</v>
      </c>
      <c r="S40" s="20">
        <f t="shared" si="11"/>
        <v>0</v>
      </c>
      <c r="T40" s="20">
        <f t="shared" si="11"/>
        <v>0</v>
      </c>
      <c r="U40" s="20"/>
      <c r="V40" s="20">
        <f t="shared" si="11"/>
        <v>0</v>
      </c>
      <c r="W40" s="22"/>
      <c r="X40" s="18"/>
      <c r="Y40" s="20">
        <f t="shared" ref="Y40:AD40" si="13">SUM(Y37:Y38)</f>
        <v>0</v>
      </c>
      <c r="Z40" s="20">
        <f t="shared" si="13"/>
        <v>0</v>
      </c>
      <c r="AA40" s="20">
        <f t="shared" si="13"/>
        <v>0</v>
      </c>
      <c r="AB40" s="20">
        <f t="shared" si="13"/>
        <v>0</v>
      </c>
      <c r="AC40" s="20">
        <f t="shared" si="13"/>
        <v>0</v>
      </c>
      <c r="AD40" s="20">
        <f t="shared" si="13"/>
        <v>0</v>
      </c>
      <c r="AE40" s="8"/>
    </row>
    <row r="41" spans="1:31" hidden="1" x14ac:dyDescent="0.25"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8"/>
    </row>
    <row r="42" spans="1:31" ht="13.8" x14ac:dyDescent="0.25">
      <c r="J42" s="12" t="s">
        <v>132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8"/>
    </row>
    <row r="43" spans="1:31" x14ac:dyDescent="0.25">
      <c r="A43" s="7" t="s">
        <v>99</v>
      </c>
      <c r="D43" s="7">
        <v>15320</v>
      </c>
      <c r="E43" s="7" t="s">
        <v>101</v>
      </c>
      <c r="I43" s="7">
        <v>15</v>
      </c>
      <c r="J43" s="8" t="s">
        <v>133</v>
      </c>
      <c r="L43" s="17">
        <f t="shared" ref="L43:L44" si="14">AB43+AC43+AD43</f>
        <v>0</v>
      </c>
      <c r="M43" s="17">
        <f t="shared" ref="M43:M44" si="15">Y43+Z43+AA43</f>
        <v>0</v>
      </c>
      <c r="N43" s="17">
        <v>0</v>
      </c>
      <c r="O43" s="17">
        <v>0</v>
      </c>
      <c r="P43" s="17">
        <f t="shared" ref="P43:P44" si="16">M43-N43-O43</f>
        <v>0</v>
      </c>
      <c r="R43" s="17">
        <v>0</v>
      </c>
      <c r="T43" s="17">
        <f t="shared" ref="T43:T44" si="17">L43-S43</f>
        <v>0</v>
      </c>
      <c r="V43" s="17">
        <f t="shared" ref="V43:V44" si="18">T43-U43</f>
        <v>0</v>
      </c>
      <c r="W43" s="18"/>
      <c r="X43" s="18"/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8"/>
    </row>
    <row r="44" spans="1:31" x14ac:dyDescent="0.25">
      <c r="A44" s="7" t="s">
        <v>99</v>
      </c>
      <c r="D44" s="7" t="s">
        <v>554</v>
      </c>
      <c r="E44" s="7" t="s">
        <v>101</v>
      </c>
      <c r="I44" s="7">
        <v>16</v>
      </c>
      <c r="J44" s="8" t="s">
        <v>134</v>
      </c>
      <c r="L44" s="17">
        <f t="shared" si="14"/>
        <v>-3946275</v>
      </c>
      <c r="M44" s="17">
        <f t="shared" si="15"/>
        <v>-2780067</v>
      </c>
      <c r="N44" s="17">
        <v>-3670497.5</v>
      </c>
      <c r="O44" s="17">
        <v>0</v>
      </c>
      <c r="P44" s="17">
        <f t="shared" si="16"/>
        <v>890430.5</v>
      </c>
      <c r="R44" s="17">
        <v>0</v>
      </c>
      <c r="S44" s="17">
        <v>-4465895</v>
      </c>
      <c r="T44" s="17">
        <f t="shared" si="17"/>
        <v>519620</v>
      </c>
      <c r="V44" s="17">
        <f t="shared" si="18"/>
        <v>519620</v>
      </c>
      <c r="W44" s="18"/>
      <c r="X44" s="18"/>
      <c r="Y44" s="18">
        <v>-2780067</v>
      </c>
      <c r="Z44" s="18">
        <v>0</v>
      </c>
      <c r="AA44" s="18">
        <v>0</v>
      </c>
      <c r="AB44" s="18">
        <v>-3946275</v>
      </c>
      <c r="AC44" s="18">
        <v>0</v>
      </c>
      <c r="AD44" s="18">
        <v>0</v>
      </c>
      <c r="AE44" s="8"/>
    </row>
    <row r="45" spans="1:31" x14ac:dyDescent="0.25"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8"/>
    </row>
    <row r="46" spans="1:31" x14ac:dyDescent="0.25">
      <c r="I46" s="7" t="s">
        <v>172</v>
      </c>
      <c r="J46" s="13"/>
      <c r="K46" s="14"/>
      <c r="L46" s="20">
        <f>SUM(L43:L45)</f>
        <v>-3946275</v>
      </c>
      <c r="M46" s="20">
        <f>SUM(M43:M45)</f>
        <v>-2780067</v>
      </c>
      <c r="N46" s="20">
        <f t="shared" ref="N46:P46" si="19">SUM(N43:N45)</f>
        <v>-3670497.5</v>
      </c>
      <c r="O46" s="20"/>
      <c r="P46" s="20">
        <f t="shared" si="19"/>
        <v>890430.5</v>
      </c>
      <c r="Q46" s="18"/>
      <c r="R46" s="20">
        <f t="shared" ref="R46" si="20">SUM(R43:R45)</f>
        <v>0</v>
      </c>
      <c r="S46" s="20">
        <f t="shared" ref="S46:T46" si="21">SUM(S43:S45)</f>
        <v>-4465895</v>
      </c>
      <c r="T46" s="20">
        <f t="shared" si="21"/>
        <v>519620</v>
      </c>
      <c r="U46" s="20"/>
      <c r="V46" s="20">
        <f t="shared" ref="V46" si="22">SUM(V43:V45)</f>
        <v>519620</v>
      </c>
      <c r="W46" s="22"/>
      <c r="X46" s="18"/>
      <c r="Y46" s="20">
        <f>SUM(Y43:Y45)</f>
        <v>-2780067</v>
      </c>
      <c r="Z46" s="20">
        <f t="shared" ref="Z46:AD46" si="23">SUM(Z43:Z45)</f>
        <v>0</v>
      </c>
      <c r="AA46" s="20">
        <f t="shared" si="23"/>
        <v>0</v>
      </c>
      <c r="AB46" s="20">
        <f t="shared" si="23"/>
        <v>-3946275</v>
      </c>
      <c r="AC46" s="20">
        <f t="shared" si="23"/>
        <v>0</v>
      </c>
      <c r="AD46" s="20">
        <f t="shared" si="23"/>
        <v>0</v>
      </c>
      <c r="AE46" s="8"/>
    </row>
    <row r="47" spans="1:31" x14ac:dyDescent="0.25"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8"/>
    </row>
    <row r="48" spans="1:31" x14ac:dyDescent="0.25">
      <c r="I48" s="7">
        <v>17</v>
      </c>
      <c r="J48" s="27" t="s">
        <v>135</v>
      </c>
      <c r="K48" s="28"/>
      <c r="L48" s="26">
        <f>L46+L40+L34</f>
        <v>5515388.0020000003</v>
      </c>
      <c r="M48" s="26">
        <f>M46+M40+M34</f>
        <v>4013116.9179999996</v>
      </c>
      <c r="N48" s="26">
        <f t="shared" ref="N48:P48" si="24">N46+N40+N34</f>
        <v>2870753.6000000006</v>
      </c>
      <c r="O48" s="26"/>
      <c r="P48" s="26">
        <f t="shared" si="24"/>
        <v>1142363.3179999997</v>
      </c>
      <c r="Q48" s="18"/>
      <c r="R48" s="26">
        <f t="shared" ref="R48" si="25">R46+R40+R34</f>
        <v>1469301.64</v>
      </c>
      <c r="S48" s="26">
        <f t="shared" ref="S48:T48" si="26">S46+S40+S34</f>
        <v>4887224.3663330004</v>
      </c>
      <c r="T48" s="26">
        <f t="shared" si="26"/>
        <v>628163.63566700008</v>
      </c>
      <c r="U48" s="26"/>
      <c r="V48" s="26">
        <f t="shared" ref="V48" si="27">V46+V40+V34</f>
        <v>628163.63566700008</v>
      </c>
      <c r="W48" s="26"/>
      <c r="X48" s="18"/>
      <c r="Y48" s="26">
        <f t="shared" ref="Y48:AD48" si="28">Y46+Y40+Y34</f>
        <v>4013116.9179999996</v>
      </c>
      <c r="Z48" s="26">
        <f t="shared" si="28"/>
        <v>0</v>
      </c>
      <c r="AA48" s="26">
        <f t="shared" si="28"/>
        <v>0</v>
      </c>
      <c r="AB48" s="26">
        <f t="shared" si="28"/>
        <v>5515388.0020000003</v>
      </c>
      <c r="AC48" s="26">
        <f t="shared" si="28"/>
        <v>0</v>
      </c>
      <c r="AD48" s="26">
        <f t="shared" si="28"/>
        <v>0</v>
      </c>
      <c r="AE48" s="8"/>
    </row>
    <row r="49" spans="1:31" x14ac:dyDescent="0.25"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8"/>
    </row>
    <row r="50" spans="1:31" ht="13.8" hidden="1" x14ac:dyDescent="0.25">
      <c r="J50" s="12" t="s">
        <v>136</v>
      </c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8"/>
    </row>
    <row r="51" spans="1:31" hidden="1" x14ac:dyDescent="0.25">
      <c r="A51" s="7" t="s">
        <v>99</v>
      </c>
      <c r="D51" s="7" t="s">
        <v>137</v>
      </c>
      <c r="E51" s="7" t="s">
        <v>101</v>
      </c>
      <c r="I51" s="7">
        <v>18</v>
      </c>
      <c r="J51" s="8" t="s">
        <v>138</v>
      </c>
      <c r="L51" s="17">
        <f>AB51+AC51+AD51</f>
        <v>0</v>
      </c>
      <c r="M51" s="17">
        <f t="shared" ref="M51:M52" si="29">Y51+Z51+AA51</f>
        <v>0</v>
      </c>
      <c r="N51" s="17">
        <v>0</v>
      </c>
      <c r="O51" s="17">
        <v>0</v>
      </c>
      <c r="P51" s="17">
        <f t="shared" ref="P51:P52" si="30">M51-N51-O51</f>
        <v>0</v>
      </c>
      <c r="R51" s="17">
        <v>0</v>
      </c>
      <c r="T51" s="17">
        <f t="shared" ref="T51:T52" si="31">L51-S51</f>
        <v>0</v>
      </c>
      <c r="V51" s="17">
        <f t="shared" ref="V51:V52" si="32">T51-U51</f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</row>
    <row r="52" spans="1:31" hidden="1" x14ac:dyDescent="0.25">
      <c r="A52" s="7" t="s">
        <v>99</v>
      </c>
      <c r="D52" s="7" t="s">
        <v>139</v>
      </c>
      <c r="E52" s="7" t="s">
        <v>101</v>
      </c>
      <c r="I52" s="7">
        <v>19</v>
      </c>
      <c r="J52" s="8" t="s">
        <v>140</v>
      </c>
      <c r="L52" s="17">
        <f t="shared" ref="L52" si="33">AB52+AC52+AD52</f>
        <v>0</v>
      </c>
      <c r="M52" s="17">
        <f t="shared" si="29"/>
        <v>0</v>
      </c>
      <c r="N52" s="17">
        <v>0</v>
      </c>
      <c r="O52" s="17">
        <v>0</v>
      </c>
      <c r="P52" s="17">
        <f t="shared" si="30"/>
        <v>0</v>
      </c>
      <c r="R52" s="17">
        <v>0</v>
      </c>
      <c r="T52" s="17">
        <f t="shared" si="31"/>
        <v>0</v>
      </c>
      <c r="V52" s="17">
        <f t="shared" si="32"/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</row>
    <row r="53" spans="1:31" hidden="1" x14ac:dyDescent="0.25"/>
    <row r="54" spans="1:31" s="8" customFormat="1" hidden="1" x14ac:dyDescent="0.25">
      <c r="I54" s="8" t="s">
        <v>173</v>
      </c>
      <c r="J54" s="13" t="s">
        <v>141</v>
      </c>
      <c r="K54" s="14"/>
      <c r="L54" s="20">
        <f>SUM(L51:L53)</f>
        <v>0</v>
      </c>
      <c r="M54" s="20">
        <f>SUM(M51:M53)</f>
        <v>0</v>
      </c>
      <c r="N54" s="20">
        <f>SUM(N51:N53)</f>
        <v>0</v>
      </c>
      <c r="O54" s="20"/>
      <c r="P54" s="20">
        <f>SUM(P51:P53)</f>
        <v>0</v>
      </c>
      <c r="Q54" s="18"/>
      <c r="R54" s="20">
        <f>SUM(R51:R53)</f>
        <v>0</v>
      </c>
      <c r="S54" s="20">
        <f>SUM(S51:S53)</f>
        <v>0</v>
      </c>
      <c r="T54" s="20">
        <f>SUM(T51:T53)</f>
        <v>0</v>
      </c>
      <c r="U54" s="20"/>
      <c r="V54" s="20">
        <f>SUM(V51:V53)</f>
        <v>0</v>
      </c>
      <c r="W54" s="22"/>
      <c r="X54" s="18"/>
      <c r="Y54" s="20">
        <f t="shared" ref="Y54:AD54" si="34">SUM(Y51:Y53)</f>
        <v>0</v>
      </c>
      <c r="Z54" s="20">
        <f t="shared" si="34"/>
        <v>0</v>
      </c>
      <c r="AA54" s="20">
        <f t="shared" si="34"/>
        <v>0</v>
      </c>
      <c r="AB54" s="20">
        <f t="shared" si="34"/>
        <v>0</v>
      </c>
      <c r="AC54" s="20">
        <f t="shared" si="34"/>
        <v>0</v>
      </c>
      <c r="AD54" s="20">
        <f t="shared" si="34"/>
        <v>0</v>
      </c>
      <c r="AE54" s="7"/>
    </row>
    <row r="55" spans="1:31" s="8" customFormat="1" hidden="1" x14ac:dyDescent="0.25">
      <c r="J55" s="29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30"/>
      <c r="X55" s="18"/>
      <c r="Y55" s="18"/>
      <c r="Z55" s="18"/>
      <c r="AA55" s="18"/>
      <c r="AB55" s="18"/>
      <c r="AC55" s="18"/>
      <c r="AD55" s="18"/>
      <c r="AE55" s="7"/>
    </row>
    <row r="56" spans="1:31" s="8" customFormat="1" hidden="1" x14ac:dyDescent="0.25">
      <c r="I56" s="7">
        <v>20</v>
      </c>
      <c r="J56" s="27" t="s">
        <v>142</v>
      </c>
      <c r="K56" s="28"/>
      <c r="L56" s="26">
        <f>L48+L54</f>
        <v>5515388.0020000003</v>
      </c>
      <c r="M56" s="26">
        <f>M48+M54</f>
        <v>4013116.9179999996</v>
      </c>
      <c r="N56" s="26">
        <f>N48+N54</f>
        <v>2870753.6000000006</v>
      </c>
      <c r="O56" s="26"/>
      <c r="P56" s="26">
        <f>P48+P54</f>
        <v>1142363.3179999997</v>
      </c>
      <c r="Q56" s="18"/>
      <c r="R56" s="26">
        <f>R48+R54</f>
        <v>1469301.64</v>
      </c>
      <c r="S56" s="26">
        <f>S48+S54</f>
        <v>4887224.3663330004</v>
      </c>
      <c r="T56" s="26">
        <f>T48+T54</f>
        <v>628163.63566700008</v>
      </c>
      <c r="U56" s="26"/>
      <c r="V56" s="26">
        <f>V48+V54</f>
        <v>628163.63566700008</v>
      </c>
      <c r="W56" s="26"/>
      <c r="X56" s="18"/>
      <c r="Y56" s="26">
        <f t="shared" ref="Y56:AD56" si="35">Y48+Y54</f>
        <v>4013116.9179999996</v>
      </c>
      <c r="Z56" s="26">
        <f t="shared" si="35"/>
        <v>0</v>
      </c>
      <c r="AA56" s="26">
        <f t="shared" si="35"/>
        <v>0</v>
      </c>
      <c r="AB56" s="26">
        <f t="shared" si="35"/>
        <v>5515388.0020000003</v>
      </c>
      <c r="AC56" s="26">
        <f t="shared" si="35"/>
        <v>0</v>
      </c>
      <c r="AD56" s="26">
        <f t="shared" si="35"/>
        <v>0</v>
      </c>
      <c r="AE56" s="7"/>
    </row>
    <row r="57" spans="1:31" hidden="1" x14ac:dyDescent="0.25"/>
    <row r="58" spans="1:31" hidden="1" x14ac:dyDescent="0.25">
      <c r="I58" s="7">
        <v>21</v>
      </c>
      <c r="J58" s="8" t="s">
        <v>143</v>
      </c>
    </row>
    <row r="59" spans="1:31" hidden="1" x14ac:dyDescent="0.25"/>
    <row r="60" spans="1:31" hidden="1" x14ac:dyDescent="0.25">
      <c r="A60" s="7" t="s">
        <v>99</v>
      </c>
      <c r="D60" s="7">
        <v>16103</v>
      </c>
      <c r="E60" s="7" t="s">
        <v>101</v>
      </c>
      <c r="I60" s="7">
        <v>22</v>
      </c>
      <c r="J60" s="8" t="s">
        <v>144</v>
      </c>
      <c r="L60" s="17">
        <f t="shared" ref="L60:L67" si="36">AB60+AC60+AD60</f>
        <v>0</v>
      </c>
      <c r="M60" s="17">
        <f t="shared" ref="M60:M67" si="37">Y60+Z60+AA60</f>
        <v>0</v>
      </c>
      <c r="N60" s="17">
        <v>0</v>
      </c>
      <c r="O60" s="17">
        <v>0</v>
      </c>
      <c r="P60" s="17">
        <f t="shared" ref="P60:P67" si="38">M60-N60-O60</f>
        <v>0</v>
      </c>
      <c r="R60" s="17">
        <v>0</v>
      </c>
      <c r="T60" s="17">
        <f t="shared" ref="T60:T67" si="39">L60-S60</f>
        <v>0</v>
      </c>
      <c r="V60" s="17">
        <f t="shared" ref="V60:V67" si="40">T60-U60</f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</row>
    <row r="61" spans="1:31" hidden="1" x14ac:dyDescent="0.25">
      <c r="A61" s="7" t="s">
        <v>99</v>
      </c>
      <c r="D61" s="7">
        <v>16100</v>
      </c>
      <c r="E61" s="7" t="s">
        <v>101</v>
      </c>
      <c r="I61" s="7">
        <v>23</v>
      </c>
      <c r="J61" s="8" t="s">
        <v>146</v>
      </c>
      <c r="L61" s="17">
        <f t="shared" si="36"/>
        <v>0</v>
      </c>
      <c r="M61" s="17">
        <f t="shared" si="37"/>
        <v>0</v>
      </c>
      <c r="N61" s="17">
        <v>0</v>
      </c>
      <c r="O61" s="17">
        <v>0</v>
      </c>
      <c r="P61" s="17">
        <f t="shared" si="38"/>
        <v>0</v>
      </c>
      <c r="R61" s="17">
        <v>0</v>
      </c>
      <c r="T61" s="17">
        <f t="shared" si="39"/>
        <v>0</v>
      </c>
      <c r="V61" s="17">
        <f t="shared" si="40"/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</row>
    <row r="62" spans="1:31" hidden="1" x14ac:dyDescent="0.25">
      <c r="A62" s="7" t="s">
        <v>99</v>
      </c>
      <c r="D62" s="7">
        <v>16106</v>
      </c>
      <c r="E62" s="7" t="s">
        <v>101</v>
      </c>
      <c r="I62" s="7">
        <v>24</v>
      </c>
      <c r="J62" s="8" t="s">
        <v>148</v>
      </c>
      <c r="L62" s="17">
        <f t="shared" si="36"/>
        <v>0</v>
      </c>
      <c r="M62" s="17">
        <f t="shared" si="37"/>
        <v>0</v>
      </c>
      <c r="N62" s="17">
        <v>0</v>
      </c>
      <c r="O62" s="17">
        <v>0</v>
      </c>
      <c r="P62" s="17">
        <f t="shared" si="38"/>
        <v>0</v>
      </c>
      <c r="R62" s="17">
        <v>0</v>
      </c>
      <c r="T62" s="17">
        <f t="shared" si="39"/>
        <v>0</v>
      </c>
      <c r="V62" s="17">
        <f t="shared" si="40"/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</row>
    <row r="63" spans="1:31" hidden="1" x14ac:dyDescent="0.25">
      <c r="A63" s="7" t="s">
        <v>99</v>
      </c>
      <c r="D63" s="7" t="s">
        <v>150</v>
      </c>
      <c r="E63" s="7" t="s">
        <v>101</v>
      </c>
      <c r="I63" s="7">
        <v>25</v>
      </c>
      <c r="J63" s="8" t="s">
        <v>151</v>
      </c>
      <c r="L63" s="17">
        <v>0</v>
      </c>
      <c r="M63" s="17">
        <v>0</v>
      </c>
      <c r="N63" s="17">
        <v>0</v>
      </c>
      <c r="O63" s="17">
        <v>0</v>
      </c>
      <c r="P63" s="17">
        <f t="shared" si="38"/>
        <v>0</v>
      </c>
      <c r="R63" s="17">
        <v>0</v>
      </c>
      <c r="S63" s="17">
        <f>L63</f>
        <v>0</v>
      </c>
      <c r="T63" s="17">
        <f t="shared" si="39"/>
        <v>0</v>
      </c>
      <c r="V63" s="17">
        <f t="shared" si="40"/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</row>
    <row r="64" spans="1:31" hidden="1" x14ac:dyDescent="0.25">
      <c r="A64" s="7" t="s">
        <v>99</v>
      </c>
      <c r="D64" s="7">
        <v>15113</v>
      </c>
      <c r="E64" s="7" t="s">
        <v>101</v>
      </c>
      <c r="I64" s="7">
        <v>26</v>
      </c>
      <c r="J64" s="8" t="s">
        <v>152</v>
      </c>
      <c r="L64" s="17">
        <f t="shared" si="36"/>
        <v>0</v>
      </c>
      <c r="M64" s="17">
        <f t="shared" si="37"/>
        <v>0</v>
      </c>
      <c r="N64" s="17">
        <v>0</v>
      </c>
      <c r="O64" s="17">
        <v>0</v>
      </c>
      <c r="P64" s="17">
        <f t="shared" si="38"/>
        <v>0</v>
      </c>
      <c r="R64" s="17">
        <v>0</v>
      </c>
      <c r="T64" s="17">
        <f t="shared" si="39"/>
        <v>0</v>
      </c>
      <c r="V64" s="17">
        <f t="shared" si="40"/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</row>
    <row r="65" spans="1:37" hidden="1" x14ac:dyDescent="0.25">
      <c r="A65" s="7" t="s">
        <v>99</v>
      </c>
      <c r="D65" s="7">
        <v>14115</v>
      </c>
      <c r="E65" s="7" t="s">
        <v>101</v>
      </c>
      <c r="I65" s="7">
        <v>27</v>
      </c>
      <c r="J65" s="8" t="s">
        <v>153</v>
      </c>
      <c r="L65" s="17">
        <f t="shared" si="36"/>
        <v>0</v>
      </c>
      <c r="M65" s="17">
        <f t="shared" si="37"/>
        <v>0</v>
      </c>
      <c r="N65" s="17">
        <v>0</v>
      </c>
      <c r="O65" s="17">
        <v>0</v>
      </c>
      <c r="P65" s="17">
        <f t="shared" si="38"/>
        <v>0</v>
      </c>
      <c r="R65" s="17">
        <v>0</v>
      </c>
      <c r="T65" s="17">
        <f t="shared" si="39"/>
        <v>0</v>
      </c>
      <c r="V65" s="17">
        <f t="shared" si="40"/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</row>
    <row r="66" spans="1:37" hidden="1" x14ac:dyDescent="0.25">
      <c r="A66" s="7" t="s">
        <v>99</v>
      </c>
      <c r="D66" s="7" t="s">
        <v>154</v>
      </c>
      <c r="E66" s="7" t="s">
        <v>101</v>
      </c>
      <c r="I66" s="7">
        <v>28</v>
      </c>
      <c r="J66" s="8" t="s">
        <v>155</v>
      </c>
      <c r="L66" s="17">
        <f t="shared" ref="L66" si="41">AB66+AC66+AD66</f>
        <v>0</v>
      </c>
      <c r="M66" s="17">
        <f t="shared" ref="M66" si="42">Y66+Z66+AA66</f>
        <v>0</v>
      </c>
      <c r="N66" s="17">
        <v>0</v>
      </c>
      <c r="O66" s="17">
        <v>0</v>
      </c>
      <c r="P66" s="17">
        <f t="shared" ref="P66" si="43">M66-N66-O66</f>
        <v>0</v>
      </c>
      <c r="R66" s="17">
        <v>0</v>
      </c>
      <c r="T66" s="17">
        <f t="shared" ref="T66" si="44">L66-S66</f>
        <v>0</v>
      </c>
      <c r="V66" s="17">
        <f t="shared" ref="V66" si="45">T66-U66</f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</row>
    <row r="67" spans="1:37" hidden="1" x14ac:dyDescent="0.25">
      <c r="A67" s="7" t="s">
        <v>99</v>
      </c>
      <c r="D67" s="7">
        <v>14103</v>
      </c>
      <c r="E67" s="7" t="s">
        <v>101</v>
      </c>
      <c r="I67" s="7">
        <v>28</v>
      </c>
      <c r="J67" s="8" t="s">
        <v>157</v>
      </c>
      <c r="L67" s="17">
        <f t="shared" si="36"/>
        <v>0</v>
      </c>
      <c r="M67" s="17">
        <f t="shared" si="37"/>
        <v>0</v>
      </c>
      <c r="N67" s="17">
        <v>0</v>
      </c>
      <c r="O67" s="17">
        <v>0</v>
      </c>
      <c r="P67" s="17">
        <f t="shared" si="38"/>
        <v>0</v>
      </c>
      <c r="R67" s="17">
        <v>0</v>
      </c>
      <c r="T67" s="17">
        <f t="shared" si="39"/>
        <v>0</v>
      </c>
      <c r="V67" s="17">
        <f t="shared" si="40"/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</row>
    <row r="68" spans="1:37" hidden="1" x14ac:dyDescent="0.25"/>
    <row r="69" spans="1:37" s="8" customFormat="1" hidden="1" x14ac:dyDescent="0.25">
      <c r="I69" s="8" t="s">
        <v>174</v>
      </c>
      <c r="J69" s="13" t="s">
        <v>158</v>
      </c>
      <c r="K69" s="14"/>
      <c r="L69" s="20">
        <f>SUM(L60:L68)</f>
        <v>0</v>
      </c>
      <c r="M69" s="20">
        <f>SUM(M60:M68)</f>
        <v>0</v>
      </c>
      <c r="N69" s="20">
        <f t="shared" ref="N69:P69" si="46">SUM(N60:N68)</f>
        <v>0</v>
      </c>
      <c r="O69" s="20"/>
      <c r="P69" s="20">
        <f t="shared" si="46"/>
        <v>0</v>
      </c>
      <c r="Q69" s="20"/>
      <c r="R69" s="20">
        <f t="shared" ref="R69" si="47">SUM(R60:R68)</f>
        <v>0</v>
      </c>
      <c r="S69" s="20">
        <f t="shared" ref="S69:W69" si="48">SUM(S60:S68)</f>
        <v>0</v>
      </c>
      <c r="T69" s="20">
        <f t="shared" si="48"/>
        <v>0</v>
      </c>
      <c r="U69" s="20"/>
      <c r="V69" s="20">
        <f t="shared" ref="V69" si="49">SUM(V60:V68)</f>
        <v>0</v>
      </c>
      <c r="W69" s="20">
        <f t="shared" si="48"/>
        <v>0</v>
      </c>
      <c r="X69" s="20"/>
      <c r="Y69" s="20">
        <f t="shared" ref="Y69:AD69" si="50">SUM(Y60:Y68)</f>
        <v>0</v>
      </c>
      <c r="Z69" s="20">
        <f t="shared" si="50"/>
        <v>0</v>
      </c>
      <c r="AA69" s="20">
        <f t="shared" si="50"/>
        <v>0</v>
      </c>
      <c r="AB69" s="20">
        <f t="shared" si="50"/>
        <v>0</v>
      </c>
      <c r="AC69" s="20">
        <f t="shared" si="50"/>
        <v>0</v>
      </c>
      <c r="AD69" s="20">
        <f t="shared" si="50"/>
        <v>0</v>
      </c>
      <c r="AE69" s="7"/>
    </row>
    <row r="70" spans="1:37" hidden="1" x14ac:dyDescent="0.25">
      <c r="AB70" s="17">
        <v>0</v>
      </c>
    </row>
    <row r="71" spans="1:37" ht="15.6" hidden="1" x14ac:dyDescent="0.3">
      <c r="I71" s="7" t="s">
        <v>175</v>
      </c>
      <c r="J71" s="23" t="s">
        <v>159</v>
      </c>
      <c r="K71" s="24"/>
      <c r="L71" s="25">
        <f>L69+L56</f>
        <v>5515388.0020000003</v>
      </c>
      <c r="M71" s="25">
        <f>M69+M56</f>
        <v>4013116.9179999996</v>
      </c>
      <c r="N71" s="25">
        <f t="shared" ref="N71:T71" si="51">N69+N56</f>
        <v>2870753.6000000006</v>
      </c>
      <c r="O71" s="25"/>
      <c r="P71" s="25">
        <f t="shared" si="51"/>
        <v>1142363.3179999997</v>
      </c>
      <c r="Q71" s="25"/>
      <c r="R71" s="25">
        <f t="shared" ref="R71" si="52">R69+R56</f>
        <v>1469301.64</v>
      </c>
      <c r="S71" s="25">
        <f t="shared" si="51"/>
        <v>4887224.3663330004</v>
      </c>
      <c r="T71" s="25">
        <f t="shared" si="51"/>
        <v>628163.63566700008</v>
      </c>
      <c r="U71" s="25"/>
      <c r="V71" s="25">
        <f t="shared" ref="V71" si="53">V69+V56</f>
        <v>628163.63566700008</v>
      </c>
      <c r="W71" s="25"/>
      <c r="X71" s="25"/>
      <c r="Y71" s="25">
        <f t="shared" ref="Y71:AD71" si="54">Y69+Y56</f>
        <v>4013116.9179999996</v>
      </c>
      <c r="Z71" s="25">
        <f t="shared" si="54"/>
        <v>0</v>
      </c>
      <c r="AA71" s="25">
        <f t="shared" si="54"/>
        <v>0</v>
      </c>
      <c r="AB71" s="25">
        <f t="shared" si="54"/>
        <v>5515388.0020000003</v>
      </c>
      <c r="AC71" s="25">
        <f t="shared" si="54"/>
        <v>0</v>
      </c>
      <c r="AD71" s="25">
        <f t="shared" si="54"/>
        <v>0</v>
      </c>
    </row>
    <row r="72" spans="1:37" hidden="1" x14ac:dyDescent="0.25">
      <c r="AH72" s="105"/>
      <c r="AJ72" s="105"/>
      <c r="AK72" s="105"/>
    </row>
    <row r="73" spans="1:37" ht="14.4" hidden="1" x14ac:dyDescent="0.3">
      <c r="N73" s="31"/>
      <c r="AH73" s="105"/>
      <c r="AI73" s="105"/>
      <c r="AK73" s="105"/>
    </row>
    <row r="74" spans="1:37" hidden="1" x14ac:dyDescent="0.25"/>
    <row r="75" spans="1:37" hidden="1" x14ac:dyDescent="0.25">
      <c r="A75" s="7" t="s">
        <v>99</v>
      </c>
      <c r="D75" s="128">
        <v>10314</v>
      </c>
      <c r="E75" s="7" t="s">
        <v>101</v>
      </c>
      <c r="F75" s="7" t="s">
        <v>104</v>
      </c>
      <c r="I75" s="7">
        <v>1</v>
      </c>
      <c r="J75" s="8" t="s">
        <v>103</v>
      </c>
      <c r="L75" s="17">
        <f t="shared" ref="L75" si="55">AB75+AC75+AD75</f>
        <v>0</v>
      </c>
      <c r="M75" s="17">
        <f>Y75+Z75+AA75</f>
        <v>0</v>
      </c>
      <c r="N75" s="17">
        <v>0</v>
      </c>
      <c r="O75" s="17">
        <v>0</v>
      </c>
      <c r="P75" s="17">
        <f>M75-N75-O75</f>
        <v>0</v>
      </c>
      <c r="R75" s="17">
        <v>0</v>
      </c>
      <c r="T75" s="17">
        <f>L75-S75</f>
        <v>0</v>
      </c>
      <c r="V75" s="17">
        <f>T75-U75</f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</row>
    <row r="76" spans="1:37" hidden="1" x14ac:dyDescent="0.25"/>
    <row r="77" spans="1:37" hidden="1" x14ac:dyDescent="0.25"/>
  </sheetData>
  <conditionalFormatting sqref="I9">
    <cfRule type="expression" dxfId="1" priority="1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P29"/>
  <sheetViews>
    <sheetView showGridLines="0" topLeftCell="B10" zoomScale="80" zoomScaleNormal="80" workbookViewId="0">
      <selection activeCell="U13" sqref="U13"/>
    </sheetView>
  </sheetViews>
  <sheetFormatPr defaultRowHeight="14.4" x14ac:dyDescent="0.3"/>
  <cols>
    <col min="1" max="1" width="9.21875" hidden="1" customWidth="1"/>
    <col min="2" max="2" width="17.21875" customWidth="1"/>
    <col min="7" max="7" width="11.5546875" customWidth="1"/>
    <col min="8" max="8" width="16.77734375" customWidth="1"/>
  </cols>
  <sheetData>
    <row r="1" spans="2:15" x14ac:dyDescent="0.3">
      <c r="B1" s="85" t="s">
        <v>176</v>
      </c>
    </row>
    <row r="2" spans="2:15" x14ac:dyDescent="0.3">
      <c r="B2" s="116"/>
    </row>
    <row r="3" spans="2:15" x14ac:dyDescent="0.3">
      <c r="B3" s="85" t="s">
        <v>572</v>
      </c>
      <c r="O3" s="36"/>
    </row>
    <row r="4" spans="2:15" x14ac:dyDescent="0.3">
      <c r="B4" s="116"/>
    </row>
    <row r="5" spans="2:15" x14ac:dyDescent="0.3">
      <c r="B5" s="116"/>
    </row>
    <row r="7" spans="2:15" x14ac:dyDescent="0.3">
      <c r="B7" s="116"/>
    </row>
    <row r="8" spans="2:15" x14ac:dyDescent="0.3">
      <c r="B8" s="116"/>
    </row>
    <row r="9" spans="2:15" x14ac:dyDescent="0.3">
      <c r="B9" s="116"/>
    </row>
    <row r="10" spans="2:15" x14ac:dyDescent="0.3">
      <c r="B10" s="116"/>
    </row>
    <row r="11" spans="2:15" x14ac:dyDescent="0.3">
      <c r="B11" s="116"/>
    </row>
    <row r="12" spans="2:15" x14ac:dyDescent="0.3">
      <c r="B12" s="116"/>
    </row>
    <row r="13" spans="2:15" x14ac:dyDescent="0.3">
      <c r="B13" s="116"/>
    </row>
    <row r="22" spans="2:16" ht="25.8" x14ac:dyDescent="0.5">
      <c r="O22" s="126"/>
      <c r="P22" s="127"/>
    </row>
    <row r="23" spans="2:16" x14ac:dyDescent="0.3">
      <c r="P23" s="127"/>
    </row>
    <row r="24" spans="2:16" x14ac:dyDescent="0.3">
      <c r="B24" s="108" t="s">
        <v>570</v>
      </c>
      <c r="C24" s="109"/>
      <c r="D24" s="109"/>
      <c r="E24" s="109"/>
      <c r="F24" s="109"/>
      <c r="G24" s="109"/>
      <c r="H24" s="109"/>
    </row>
    <row r="25" spans="2:16" x14ac:dyDescent="0.3">
      <c r="B25" s="113" t="s">
        <v>571</v>
      </c>
      <c r="C25" s="109"/>
      <c r="D25" s="109"/>
      <c r="E25" s="109"/>
      <c r="F25" s="109"/>
      <c r="G25" s="109"/>
      <c r="H25" s="109"/>
    </row>
    <row r="26" spans="2:16" x14ac:dyDescent="0.3">
      <c r="B26" s="110"/>
      <c r="C26" s="109"/>
      <c r="D26" s="109"/>
      <c r="E26" s="109"/>
      <c r="F26" s="109"/>
      <c r="G26" s="109"/>
      <c r="H26" s="109"/>
    </row>
    <row r="28" spans="2:16" x14ac:dyDescent="0.3">
      <c r="B28" s="151"/>
      <c r="C28" s="151"/>
      <c r="D28" s="151"/>
      <c r="E28" s="151"/>
      <c r="F28" s="151"/>
      <c r="G28" s="151"/>
      <c r="H28" s="151"/>
    </row>
    <row r="29" spans="2:16" ht="23.7" customHeight="1" x14ac:dyDescent="0.3">
      <c r="B29" s="151"/>
      <c r="C29" s="151"/>
      <c r="D29" s="151"/>
      <c r="E29" s="151"/>
      <c r="F29" s="151"/>
      <c r="G29" s="151"/>
      <c r="H29" s="151"/>
    </row>
  </sheetData>
  <pageMargins left="0.23622047244094491" right="0.23622047244094491" top="0.74803149606299213" bottom="0.74803149606299213" header="0.31496062992125984" footer="0.31496062992125984"/>
  <pageSetup paperSize="9" scale="81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3F650-50E0-42BB-B5D1-8C27A95D68D7}">
  <sheetPr codeName="Sheet7">
    <tabColor theme="9" tint="0.39997558519241921"/>
    <pageSetUpPr autoPageBreaks="0"/>
  </sheetPr>
  <dimension ref="A1:Z382"/>
  <sheetViews>
    <sheetView showGridLines="0" showZeros="0" topLeftCell="B1" zoomScale="80" zoomScaleNormal="80" workbookViewId="0">
      <selection activeCell="H17" sqref="H17"/>
    </sheetView>
  </sheetViews>
  <sheetFormatPr defaultColWidth="9.21875" defaultRowHeight="14.4" x14ac:dyDescent="0.3"/>
  <cols>
    <col min="1" max="1" width="9.21875" style="182" hidden="1" customWidth="1"/>
    <col min="2" max="2" width="40.44140625" style="182" customWidth="1"/>
    <col min="3" max="3" width="18.21875" style="182" customWidth="1"/>
    <col min="4" max="4" width="14" style="182" customWidth="1"/>
    <col min="5" max="5" width="14.77734375" style="182" customWidth="1"/>
    <col min="6" max="6" width="13.44140625" style="182" customWidth="1"/>
    <col min="7" max="7" width="13.77734375" style="182" customWidth="1"/>
    <col min="8" max="8" width="14.77734375" style="182" customWidth="1"/>
    <col min="9" max="9" width="17" style="182" customWidth="1"/>
    <col min="10" max="10" width="14.21875" style="182" customWidth="1"/>
    <col min="11" max="11" width="12.21875" style="182" customWidth="1"/>
    <col min="12" max="12" width="12.77734375" style="182" customWidth="1"/>
    <col min="13" max="13" width="15" style="182" customWidth="1"/>
    <col min="14" max="14" width="14.77734375" style="182" customWidth="1"/>
    <col min="15" max="15" width="13.21875" style="182" customWidth="1"/>
    <col min="16" max="16" width="12.5546875" style="182" customWidth="1"/>
    <col min="17" max="17" width="15" style="182" customWidth="1"/>
    <col min="18" max="18" width="12.77734375" style="182" customWidth="1"/>
    <col min="19" max="19" width="14" style="182" customWidth="1"/>
    <col min="20" max="20" width="12.21875" style="182" customWidth="1"/>
    <col min="21" max="21" width="14" style="182" customWidth="1"/>
    <col min="22" max="22" width="15.21875" style="182" customWidth="1"/>
    <col min="23" max="23" width="4.5546875" style="182" bestFit="1" customWidth="1"/>
    <col min="24" max="24" width="13.21875" style="182" bestFit="1" customWidth="1"/>
    <col min="25" max="25" width="9.77734375" style="182" bestFit="1" customWidth="1"/>
    <col min="26" max="26" width="10.21875" style="182" bestFit="1" customWidth="1"/>
    <col min="27" max="27" width="4" style="182" bestFit="1" customWidth="1"/>
    <col min="28" max="16384" width="9.21875" style="182"/>
  </cols>
  <sheetData>
    <row r="1" spans="2:22" x14ac:dyDescent="0.3">
      <c r="B1" s="476" t="s">
        <v>573</v>
      </c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7"/>
      <c r="P1" s="132"/>
      <c r="Q1" s="132"/>
      <c r="R1" s="132"/>
      <c r="S1" s="132"/>
      <c r="T1" s="132"/>
      <c r="U1" s="132"/>
      <c r="V1" s="132"/>
    </row>
    <row r="2" spans="2:22" x14ac:dyDescent="0.3"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</row>
    <row r="3" spans="2:22" x14ac:dyDescent="0.3">
      <c r="B3" s="471" t="s">
        <v>177</v>
      </c>
      <c r="C3" s="472"/>
      <c r="D3" s="472"/>
      <c r="E3" s="472"/>
      <c r="F3" s="472"/>
      <c r="G3" s="406"/>
      <c r="H3" s="406"/>
      <c r="I3" s="406"/>
      <c r="J3" s="406"/>
      <c r="K3" s="406"/>
      <c r="L3" s="406"/>
      <c r="M3" s="406"/>
      <c r="N3" s="406"/>
      <c r="O3" s="132"/>
      <c r="P3" s="132"/>
      <c r="Q3" s="132"/>
      <c r="R3" s="132"/>
      <c r="S3" s="132"/>
      <c r="T3" s="132"/>
      <c r="U3" s="132"/>
      <c r="V3" s="132"/>
    </row>
    <row r="4" spans="2:22" x14ac:dyDescent="0.3">
      <c r="B4" s="405"/>
      <c r="C4" s="130" t="s">
        <v>178</v>
      </c>
      <c r="D4" s="130" t="s">
        <v>178</v>
      </c>
      <c r="E4" s="130" t="s">
        <v>178</v>
      </c>
      <c r="F4" s="130" t="s">
        <v>178</v>
      </c>
      <c r="G4" s="130" t="s">
        <v>178</v>
      </c>
      <c r="H4" s="130" t="s">
        <v>178</v>
      </c>
      <c r="I4" s="130" t="s">
        <v>178</v>
      </c>
      <c r="J4" s="130" t="s">
        <v>178</v>
      </c>
      <c r="K4" s="130" t="s">
        <v>178</v>
      </c>
      <c r="L4" s="130" t="s">
        <v>178</v>
      </c>
      <c r="M4" s="130" t="s">
        <v>178</v>
      </c>
      <c r="N4" s="130" t="s">
        <v>178</v>
      </c>
      <c r="O4" s="130" t="s">
        <v>179</v>
      </c>
    </row>
    <row r="5" spans="2:22" x14ac:dyDescent="0.3">
      <c r="B5" s="130" t="s">
        <v>180</v>
      </c>
      <c r="C5" s="130" t="s">
        <v>181</v>
      </c>
      <c r="D5" s="130" t="s">
        <v>181</v>
      </c>
      <c r="E5" s="130" t="s">
        <v>181</v>
      </c>
      <c r="F5" s="130" t="s">
        <v>181</v>
      </c>
      <c r="G5" s="130" t="s">
        <v>181</v>
      </c>
      <c r="H5" s="130" t="s">
        <v>181</v>
      </c>
      <c r="I5" s="130" t="s">
        <v>181</v>
      </c>
      <c r="J5" s="130" t="s">
        <v>181</v>
      </c>
      <c r="K5" s="130" t="s">
        <v>181</v>
      </c>
      <c r="L5" s="130" t="s">
        <v>181</v>
      </c>
      <c r="M5" s="130" t="s">
        <v>181</v>
      </c>
      <c r="N5" s="130" t="s">
        <v>181</v>
      </c>
      <c r="O5" s="130" t="s">
        <v>181</v>
      </c>
      <c r="P5" s="132"/>
      <c r="Q5" s="132"/>
      <c r="R5" s="76"/>
      <c r="S5" s="76"/>
      <c r="T5" s="77"/>
      <c r="U5" s="77"/>
      <c r="V5" s="77"/>
    </row>
    <row r="6" spans="2:22" x14ac:dyDescent="0.3">
      <c r="B6" s="132"/>
      <c r="C6" s="130" t="s">
        <v>182</v>
      </c>
      <c r="D6" s="130" t="s">
        <v>183</v>
      </c>
      <c r="E6" s="130" t="s">
        <v>184</v>
      </c>
      <c r="F6" s="130" t="s">
        <v>185</v>
      </c>
      <c r="G6" s="130" t="s">
        <v>186</v>
      </c>
      <c r="H6" s="130" t="s">
        <v>187</v>
      </c>
      <c r="I6" s="130" t="s">
        <v>188</v>
      </c>
      <c r="J6" s="130" t="s">
        <v>189</v>
      </c>
      <c r="K6" s="130" t="s">
        <v>190</v>
      </c>
      <c r="L6" s="130" t="s">
        <v>191</v>
      </c>
      <c r="M6" s="130" t="s">
        <v>192</v>
      </c>
      <c r="N6" s="130" t="s">
        <v>193</v>
      </c>
      <c r="O6" s="130" t="s">
        <v>194</v>
      </c>
      <c r="P6" s="132"/>
      <c r="Q6" s="132"/>
    </row>
    <row r="7" spans="2:22" x14ac:dyDescent="0.3">
      <c r="B7" s="133" t="s">
        <v>195</v>
      </c>
      <c r="C7" s="407">
        <v>1463764.1199999999</v>
      </c>
      <c r="D7" s="407">
        <v>790964.37999999977</v>
      </c>
      <c r="E7" s="407">
        <v>285908.52000000008</v>
      </c>
      <c r="F7" s="407">
        <v>141885.44</v>
      </c>
      <c r="G7" s="407">
        <v>1495427.5200000003</v>
      </c>
      <c r="H7" s="407">
        <v>50333.340000000004</v>
      </c>
      <c r="I7" s="407">
        <v>2037022.570000001</v>
      </c>
      <c r="J7" s="407">
        <v>360250.62</v>
      </c>
      <c r="K7" s="407">
        <v>11487.12</v>
      </c>
      <c r="L7" s="407">
        <v>0</v>
      </c>
      <c r="M7" s="407">
        <v>0</v>
      </c>
      <c r="N7" s="407">
        <v>0</v>
      </c>
      <c r="O7" s="407">
        <v>6</v>
      </c>
      <c r="P7" s="132"/>
      <c r="Q7" s="132"/>
    </row>
    <row r="8" spans="2:22" x14ac:dyDescent="0.3">
      <c r="B8" s="212" t="s">
        <v>196</v>
      </c>
      <c r="C8" s="407">
        <v>93164.200000000012</v>
      </c>
      <c r="D8" s="407">
        <v>238449.79</v>
      </c>
      <c r="E8" s="407">
        <v>11860.160000000002</v>
      </c>
      <c r="F8" s="407">
        <v>16147.55</v>
      </c>
      <c r="G8" s="407">
        <v>30189.409999999993</v>
      </c>
      <c r="H8" s="407">
        <v>1110410.2200000002</v>
      </c>
      <c r="I8" s="407">
        <v>11626.21</v>
      </c>
      <c r="J8" s="407">
        <v>659378.20000000007</v>
      </c>
      <c r="K8" s="407">
        <v>258299.15</v>
      </c>
      <c r="L8" s="407">
        <v>0</v>
      </c>
      <c r="M8" s="407">
        <v>0</v>
      </c>
      <c r="N8" s="407">
        <v>0</v>
      </c>
      <c r="O8" s="407">
        <v>3</v>
      </c>
      <c r="P8" s="132"/>
      <c r="Q8" s="132"/>
    </row>
    <row r="9" spans="2:22" x14ac:dyDescent="0.3">
      <c r="B9" s="213" t="s">
        <v>197</v>
      </c>
      <c r="C9" s="407">
        <v>256075.25</v>
      </c>
      <c r="D9" s="407">
        <v>56737.240000000005</v>
      </c>
      <c r="E9" s="407">
        <v>152169.18</v>
      </c>
      <c r="F9" s="407">
        <v>57053.26</v>
      </c>
      <c r="G9" s="407">
        <v>13091.99</v>
      </c>
      <c r="H9" s="407">
        <v>2662.83</v>
      </c>
      <c r="I9" s="407">
        <v>517938.08</v>
      </c>
      <c r="J9" s="407">
        <v>3872.16</v>
      </c>
      <c r="K9" s="407">
        <v>111662.71</v>
      </c>
      <c r="L9" s="407">
        <v>0</v>
      </c>
      <c r="M9" s="407">
        <v>0</v>
      </c>
      <c r="N9" s="407">
        <v>0</v>
      </c>
      <c r="O9" s="407">
        <v>8</v>
      </c>
      <c r="P9" s="132"/>
      <c r="Q9" s="132"/>
    </row>
    <row r="10" spans="2:22" x14ac:dyDescent="0.3">
      <c r="B10" s="214" t="s">
        <v>198</v>
      </c>
      <c r="C10" s="407">
        <v>4614.8499999999995</v>
      </c>
      <c r="D10" s="407">
        <v>4461.41</v>
      </c>
      <c r="E10" s="407">
        <v>2862.54</v>
      </c>
      <c r="F10" s="407">
        <v>246.84</v>
      </c>
      <c r="G10" s="407">
        <v>49533.659999999996</v>
      </c>
      <c r="H10" s="407">
        <v>52504.759999999995</v>
      </c>
      <c r="I10" s="407">
        <v>53288.81</v>
      </c>
      <c r="J10" s="407">
        <v>5613.93</v>
      </c>
      <c r="K10" s="407">
        <v>1611.94</v>
      </c>
      <c r="L10" s="407">
        <v>0</v>
      </c>
      <c r="M10" s="407">
        <v>0</v>
      </c>
      <c r="N10" s="407">
        <v>0</v>
      </c>
      <c r="O10" s="407">
        <v>1</v>
      </c>
      <c r="P10" s="132"/>
      <c r="Q10" s="132"/>
    </row>
    <row r="11" spans="2:22" x14ac:dyDescent="0.3">
      <c r="B11" s="215" t="s">
        <v>199</v>
      </c>
      <c r="C11" s="407">
        <v>14570.149999999998</v>
      </c>
      <c r="D11" s="407">
        <v>10291.27</v>
      </c>
      <c r="E11" s="407">
        <v>872.6400000000001</v>
      </c>
      <c r="F11" s="407">
        <v>780.92000000000007</v>
      </c>
      <c r="G11" s="407">
        <v>765.92000000000007</v>
      </c>
      <c r="H11" s="407">
        <v>740.92000000000007</v>
      </c>
      <c r="I11" s="407">
        <v>962.76</v>
      </c>
      <c r="J11" s="407">
        <v>942.76</v>
      </c>
      <c r="K11" s="407">
        <v>4178.83</v>
      </c>
      <c r="L11" s="407">
        <v>0</v>
      </c>
      <c r="M11" s="407">
        <v>0</v>
      </c>
      <c r="N11" s="407">
        <v>0</v>
      </c>
      <c r="O11" s="407">
        <v>5</v>
      </c>
      <c r="P11" s="132"/>
      <c r="Q11" s="132"/>
    </row>
    <row r="12" spans="2:22" x14ac:dyDescent="0.3">
      <c r="B12" s="216" t="s">
        <v>200</v>
      </c>
      <c r="C12" s="407">
        <v>20679.93</v>
      </c>
      <c r="D12" s="407">
        <v>19744.329999999998</v>
      </c>
      <c r="E12" s="407">
        <v>19724.329999999998</v>
      </c>
      <c r="F12" s="407">
        <v>19529.129999999997</v>
      </c>
      <c r="G12" s="407">
        <v>15488.19</v>
      </c>
      <c r="H12" s="407">
        <v>12352.91</v>
      </c>
      <c r="I12" s="407">
        <v>12352.91</v>
      </c>
      <c r="J12" s="407">
        <v>12352.91</v>
      </c>
      <c r="K12" s="407">
        <v>13023.83</v>
      </c>
      <c r="L12" s="407">
        <v>0</v>
      </c>
      <c r="M12" s="407">
        <v>0</v>
      </c>
      <c r="N12" s="407">
        <v>0</v>
      </c>
      <c r="O12" s="407">
        <v>27</v>
      </c>
      <c r="P12" s="132"/>
      <c r="Q12" s="132"/>
      <c r="S12" s="183"/>
    </row>
    <row r="13" spans="2:22" ht="15" thickBot="1" x14ac:dyDescent="0.35">
      <c r="B13" s="132"/>
      <c r="C13" s="217">
        <f t="shared" ref="C13:O13" si="0">SUM(C7:C12)</f>
        <v>1852868.4999999998</v>
      </c>
      <c r="D13" s="217">
        <f t="shared" si="0"/>
        <v>1120648.42</v>
      </c>
      <c r="E13" s="217">
        <f t="shared" si="0"/>
        <v>473397.37000000005</v>
      </c>
      <c r="F13" s="217">
        <f t="shared" si="0"/>
        <v>235643.14</v>
      </c>
      <c r="G13" s="217">
        <f t="shared" si="0"/>
        <v>1604496.69</v>
      </c>
      <c r="H13" s="217">
        <f t="shared" si="0"/>
        <v>1229004.9800000002</v>
      </c>
      <c r="I13" s="217">
        <f t="shared" si="0"/>
        <v>2633191.3400000008</v>
      </c>
      <c r="J13" s="217">
        <f t="shared" si="0"/>
        <v>1042410.5800000002</v>
      </c>
      <c r="K13" s="217">
        <f t="shared" si="0"/>
        <v>400263.58000000007</v>
      </c>
      <c r="L13" s="217">
        <f t="shared" si="0"/>
        <v>0</v>
      </c>
      <c r="M13" s="217">
        <f t="shared" si="0"/>
        <v>0</v>
      </c>
      <c r="N13" s="217">
        <f t="shared" si="0"/>
        <v>0</v>
      </c>
      <c r="O13" s="217">
        <f t="shared" si="0"/>
        <v>50</v>
      </c>
      <c r="P13" s="132"/>
      <c r="Q13" s="132"/>
      <c r="R13" s="132"/>
      <c r="S13" s="132"/>
    </row>
    <row r="14" spans="2:22" ht="15" thickTop="1" x14ac:dyDescent="0.3">
      <c r="B14" s="184"/>
      <c r="C14" s="184"/>
      <c r="D14" s="184"/>
      <c r="E14" s="218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</row>
    <row r="15" spans="2:22" x14ac:dyDescent="0.3">
      <c r="B15" s="408"/>
      <c r="C15" s="408"/>
      <c r="D15" s="408"/>
      <c r="E15" s="218"/>
      <c r="F15" s="405"/>
      <c r="G15" s="405"/>
      <c r="H15" s="405"/>
      <c r="I15" s="405"/>
      <c r="J15" s="405"/>
      <c r="K15" s="405"/>
      <c r="L15" s="405"/>
      <c r="M15" s="405"/>
      <c r="N15" s="405"/>
      <c r="O15" s="405"/>
    </row>
    <row r="16" spans="2:22" ht="15" customHeight="1" x14ac:dyDescent="0.3">
      <c r="B16" s="185" t="str">
        <f>"Top 5 Debtors: "&amp;MID(B1,28,30)</f>
        <v>Top 5 Debtors:  31 December  2025</v>
      </c>
      <c r="C16" s="132"/>
      <c r="D16" s="132"/>
      <c r="E16" s="132"/>
      <c r="F16" s="132"/>
      <c r="G16" s="132"/>
      <c r="H16" s="132"/>
      <c r="I16" s="473" t="s">
        <v>201</v>
      </c>
      <c r="J16" s="472"/>
      <c r="K16" s="472"/>
      <c r="L16" s="472"/>
      <c r="M16" s="472"/>
      <c r="N16" s="472"/>
      <c r="O16" s="132"/>
      <c r="P16" s="132"/>
    </row>
    <row r="17" spans="2:26" s="176" customFormat="1" ht="37.5" customHeight="1" x14ac:dyDescent="0.3">
      <c r="B17" s="186" t="s">
        <v>202</v>
      </c>
      <c r="C17" s="409"/>
      <c r="D17" s="409"/>
      <c r="E17" s="187" t="s">
        <v>203</v>
      </c>
      <c r="F17" s="187" t="s">
        <v>204</v>
      </c>
      <c r="G17" s="187" t="s">
        <v>205</v>
      </c>
      <c r="H17" s="187" t="s">
        <v>206</v>
      </c>
      <c r="I17" s="410" t="s">
        <v>195</v>
      </c>
      <c r="J17" s="219" t="s">
        <v>196</v>
      </c>
      <c r="K17" s="219" t="s">
        <v>197</v>
      </c>
      <c r="L17" s="219" t="s">
        <v>198</v>
      </c>
      <c r="M17" s="219" t="s">
        <v>199</v>
      </c>
      <c r="N17" s="219" t="s">
        <v>200</v>
      </c>
      <c r="O17" s="187"/>
    </row>
    <row r="18" spans="2:26" x14ac:dyDescent="0.3">
      <c r="B18" s="188" t="s">
        <v>207</v>
      </c>
      <c r="C18" s="411"/>
      <c r="D18" s="411"/>
      <c r="E18" s="220">
        <v>258095.03</v>
      </c>
      <c r="F18" s="220">
        <v>1</v>
      </c>
      <c r="G18" s="412">
        <v>0.64481267568735579</v>
      </c>
      <c r="H18" s="310">
        <v>0.02</v>
      </c>
      <c r="I18" s="221">
        <v>0</v>
      </c>
      <c r="J18" s="221">
        <v>258095.03</v>
      </c>
      <c r="K18" s="221">
        <v>0</v>
      </c>
      <c r="L18" s="221">
        <v>0</v>
      </c>
      <c r="M18" s="221">
        <v>0</v>
      </c>
      <c r="N18" s="221">
        <v>0</v>
      </c>
      <c r="O18" s="412"/>
      <c r="W18" s="189"/>
      <c r="Z18" s="190"/>
    </row>
    <row r="19" spans="2:26" x14ac:dyDescent="0.3">
      <c r="B19" s="188" t="s">
        <v>231</v>
      </c>
      <c r="C19" s="411"/>
      <c r="D19" s="411"/>
      <c r="E19" s="220">
        <v>101018.83</v>
      </c>
      <c r="F19" s="220">
        <v>4</v>
      </c>
      <c r="G19" s="412">
        <v>0.25238076869247011</v>
      </c>
      <c r="H19" s="310">
        <v>0.08</v>
      </c>
      <c r="I19" s="221">
        <v>501.33</v>
      </c>
      <c r="J19" s="221">
        <v>0</v>
      </c>
      <c r="K19" s="221">
        <v>100000</v>
      </c>
      <c r="L19" s="221">
        <v>0</v>
      </c>
      <c r="M19" s="221">
        <v>0</v>
      </c>
      <c r="N19" s="221">
        <v>517.5</v>
      </c>
      <c r="O19" s="412"/>
      <c r="Z19" s="190"/>
    </row>
    <row r="20" spans="2:26" x14ac:dyDescent="0.3">
      <c r="B20" s="188" t="s">
        <v>208</v>
      </c>
      <c r="C20" s="411"/>
      <c r="D20" s="411"/>
      <c r="E20" s="220">
        <v>8254.66</v>
      </c>
      <c r="F20" s="220">
        <v>2</v>
      </c>
      <c r="G20" s="412">
        <v>2.0623060434326799E-2</v>
      </c>
      <c r="H20" s="310">
        <v>0.04</v>
      </c>
      <c r="I20" s="221">
        <v>0</v>
      </c>
      <c r="J20" s="221">
        <v>0</v>
      </c>
      <c r="K20" s="221">
        <v>2182</v>
      </c>
      <c r="L20" s="221">
        <v>0</v>
      </c>
      <c r="M20" s="221">
        <v>0</v>
      </c>
      <c r="N20" s="221">
        <v>6072.66</v>
      </c>
      <c r="O20" s="412"/>
      <c r="Z20" s="190"/>
    </row>
    <row r="21" spans="2:26" x14ac:dyDescent="0.3">
      <c r="B21" s="188" t="s">
        <v>559</v>
      </c>
      <c r="C21" s="411"/>
      <c r="D21" s="411"/>
      <c r="E21" s="220">
        <v>7200</v>
      </c>
      <c r="F21" s="220">
        <v>2</v>
      </c>
      <c r="G21" s="412">
        <v>1.7988146710724968E-2</v>
      </c>
      <c r="H21" s="310">
        <v>0.04</v>
      </c>
      <c r="I21" s="221">
        <v>0</v>
      </c>
      <c r="J21" s="221">
        <v>0</v>
      </c>
      <c r="K21" s="221">
        <v>7200</v>
      </c>
      <c r="L21" s="221">
        <v>0</v>
      </c>
      <c r="M21" s="221">
        <v>0</v>
      </c>
      <c r="N21" s="221">
        <v>0</v>
      </c>
      <c r="O21" s="412"/>
      <c r="Z21" s="190"/>
    </row>
    <row r="22" spans="2:26" x14ac:dyDescent="0.3">
      <c r="B22" s="188" t="s">
        <v>560</v>
      </c>
      <c r="C22" s="411"/>
      <c r="D22" s="411"/>
      <c r="E22" s="220">
        <v>6748.69</v>
      </c>
      <c r="F22" s="220">
        <v>1</v>
      </c>
      <c r="G22" s="412">
        <v>1.6860614697944788E-2</v>
      </c>
      <c r="H22" s="310">
        <v>0.02</v>
      </c>
      <c r="I22" s="221">
        <v>6748.69</v>
      </c>
      <c r="J22" s="221">
        <v>0</v>
      </c>
      <c r="K22" s="221">
        <v>0</v>
      </c>
      <c r="L22" s="221">
        <v>0</v>
      </c>
      <c r="M22" s="221">
        <v>0</v>
      </c>
      <c r="N22" s="221">
        <v>0</v>
      </c>
      <c r="O22" s="412"/>
      <c r="Z22" s="190"/>
    </row>
    <row r="23" spans="2:26" ht="15" thickBot="1" x14ac:dyDescent="0.35">
      <c r="B23" s="132"/>
      <c r="C23" s="132"/>
      <c r="D23" s="132"/>
      <c r="E23" s="222">
        <v>381317.20999999996</v>
      </c>
      <c r="F23" s="413">
        <v>10</v>
      </c>
      <c r="G23" s="414">
        <v>0.95266526622282255</v>
      </c>
      <c r="H23" s="414">
        <v>0.2</v>
      </c>
      <c r="I23" s="415">
        <v>7250.0199999999995</v>
      </c>
      <c r="J23" s="415">
        <v>258095.03</v>
      </c>
      <c r="K23" s="415">
        <v>109382</v>
      </c>
      <c r="L23" s="415">
        <v>0</v>
      </c>
      <c r="M23" s="415">
        <v>0</v>
      </c>
      <c r="N23" s="415">
        <v>6590.16</v>
      </c>
      <c r="O23" s="416"/>
    </row>
    <row r="24" spans="2:26" ht="15" thickTop="1" x14ac:dyDescent="0.3">
      <c r="B24" s="132"/>
      <c r="C24" s="132"/>
      <c r="D24" s="132"/>
      <c r="E24" s="236"/>
      <c r="F24" s="417"/>
      <c r="G24" s="417"/>
      <c r="H24" s="417"/>
      <c r="I24" s="417"/>
      <c r="J24" s="417"/>
      <c r="K24" s="417"/>
      <c r="L24" s="417"/>
      <c r="M24" s="417"/>
      <c r="N24" s="417"/>
      <c r="O24" s="405"/>
      <c r="P24" s="191"/>
      <c r="Q24" s="191"/>
      <c r="R24" s="191"/>
      <c r="S24" s="191"/>
      <c r="T24" s="191"/>
      <c r="U24" s="191"/>
    </row>
    <row r="25" spans="2:26" x14ac:dyDescent="0.3">
      <c r="B25" s="132"/>
      <c r="C25" s="132"/>
      <c r="D25" s="132"/>
      <c r="E25" s="19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2:26" x14ac:dyDescent="0.3">
      <c r="B26" s="405"/>
      <c r="C26" s="405"/>
      <c r="D26" s="405"/>
      <c r="E26" s="405"/>
      <c r="F26" s="405"/>
      <c r="G26" s="405"/>
      <c r="H26" s="405"/>
      <c r="I26" s="405"/>
      <c r="J26" s="405"/>
      <c r="K26" s="405"/>
      <c r="L26" s="405"/>
      <c r="M26" s="405"/>
      <c r="N26" s="405"/>
      <c r="O26" s="405"/>
    </row>
    <row r="27" spans="2:26" x14ac:dyDescent="0.3">
      <c r="B27" s="474" t="str">
        <f>"Debt Paid in Period Age Summary @"&amp;MID(B1,28,30)</f>
        <v>Debt Paid in Period Age Summary @ 31 December  2025</v>
      </c>
      <c r="C27" s="475"/>
      <c r="D27" s="475"/>
      <c r="E27" s="475"/>
      <c r="F27" s="475"/>
      <c r="G27" s="405"/>
      <c r="H27" s="405"/>
      <c r="I27" s="405"/>
      <c r="J27" s="405"/>
      <c r="K27" s="405"/>
      <c r="L27" s="405"/>
      <c r="M27" s="405"/>
      <c r="N27" s="405"/>
      <c r="O27" s="132"/>
      <c r="P27" s="132"/>
      <c r="Q27" s="193"/>
      <c r="R27" s="183"/>
      <c r="T27" s="132"/>
      <c r="U27" s="132"/>
    </row>
    <row r="28" spans="2:26" x14ac:dyDescent="0.3">
      <c r="B28" s="194" t="s">
        <v>180</v>
      </c>
      <c r="C28" s="194" t="s">
        <v>209</v>
      </c>
      <c r="D28" s="194" t="s">
        <v>209</v>
      </c>
      <c r="E28" s="194" t="s">
        <v>209</v>
      </c>
      <c r="F28" s="194" t="s">
        <v>209</v>
      </c>
      <c r="G28" s="194" t="s">
        <v>209</v>
      </c>
      <c r="H28" s="194" t="s">
        <v>209</v>
      </c>
      <c r="I28" s="194" t="s">
        <v>209</v>
      </c>
      <c r="J28" s="194" t="s">
        <v>209</v>
      </c>
      <c r="K28" s="194" t="s">
        <v>209</v>
      </c>
      <c r="L28" s="194" t="s">
        <v>209</v>
      </c>
      <c r="M28" s="194" t="s">
        <v>209</v>
      </c>
      <c r="N28" s="194" t="s">
        <v>209</v>
      </c>
      <c r="O28" s="194"/>
      <c r="P28" s="194"/>
      <c r="Q28" s="194"/>
      <c r="R28" s="194"/>
      <c r="T28" s="195"/>
    </row>
    <row r="29" spans="2:26" x14ac:dyDescent="0.3">
      <c r="B29" s="132"/>
      <c r="C29" s="130" t="s">
        <v>210</v>
      </c>
      <c r="D29" s="130" t="s">
        <v>211</v>
      </c>
      <c r="E29" s="130" t="s">
        <v>212</v>
      </c>
      <c r="F29" s="130" t="s">
        <v>213</v>
      </c>
      <c r="G29" s="130" t="s">
        <v>214</v>
      </c>
      <c r="H29" s="130" t="s">
        <v>215</v>
      </c>
      <c r="I29" s="130" t="s">
        <v>216</v>
      </c>
      <c r="J29" s="130" t="s">
        <v>217</v>
      </c>
      <c r="K29" s="130" t="s">
        <v>218</v>
      </c>
      <c r="L29" s="130" t="s">
        <v>219</v>
      </c>
      <c r="M29" s="130" t="s">
        <v>220</v>
      </c>
      <c r="N29" s="130" t="s">
        <v>221</v>
      </c>
      <c r="O29" s="132"/>
      <c r="P29" s="130"/>
      <c r="Q29" s="130"/>
      <c r="R29" s="130"/>
      <c r="T29" s="195"/>
    </row>
    <row r="30" spans="2:26" x14ac:dyDescent="0.3">
      <c r="B30" s="196" t="s">
        <v>222</v>
      </c>
      <c r="C30" s="197">
        <v>-695989.33000000007</v>
      </c>
      <c r="D30" s="197">
        <v>-695989.33000000007</v>
      </c>
      <c r="E30" s="197">
        <v>-695989.33000000007</v>
      </c>
      <c r="F30" s="197">
        <v>-653580.78999999992</v>
      </c>
      <c r="G30" s="197">
        <v>-653580.78999999992</v>
      </c>
      <c r="H30" s="197">
        <v>-653580.78999999992</v>
      </c>
      <c r="I30" s="197">
        <v>-799751.72999999986</v>
      </c>
      <c r="J30" s="197">
        <v>-799751.72999999986</v>
      </c>
      <c r="K30" s="197">
        <v>-799751.72999999986</v>
      </c>
      <c r="L30" s="197">
        <v>0</v>
      </c>
      <c r="M30" s="197">
        <v>0</v>
      </c>
      <c r="N30" s="197">
        <v>0</v>
      </c>
      <c r="O30" s="196"/>
      <c r="P30" s="198"/>
      <c r="Q30" s="198"/>
      <c r="R30" s="198"/>
      <c r="T30" s="195"/>
    </row>
    <row r="31" spans="2:26" x14ac:dyDescent="0.3">
      <c r="B31" s="196" t="s">
        <v>223</v>
      </c>
      <c r="C31" s="197"/>
      <c r="D31" s="197">
        <v>-1969883.1499999997</v>
      </c>
      <c r="E31" s="197">
        <v>-1969883.1499999997</v>
      </c>
      <c r="F31" s="197"/>
      <c r="G31" s="197">
        <v>-163158.94</v>
      </c>
      <c r="H31" s="197">
        <v>-163158.94</v>
      </c>
      <c r="I31" s="197"/>
      <c r="J31" s="197">
        <v>-2037021.1600000006</v>
      </c>
      <c r="K31" s="197">
        <v>-2037021.1600000006</v>
      </c>
      <c r="L31" s="197"/>
      <c r="M31" s="197">
        <v>0</v>
      </c>
      <c r="N31" s="197">
        <v>0</v>
      </c>
      <c r="O31" s="196"/>
      <c r="P31" s="198"/>
      <c r="Q31" s="198"/>
      <c r="R31" s="198"/>
      <c r="T31" s="195"/>
    </row>
    <row r="32" spans="2:26" x14ac:dyDescent="0.3">
      <c r="B32" s="196" t="s">
        <v>224</v>
      </c>
      <c r="C32" s="197"/>
      <c r="D32" s="197"/>
      <c r="E32" s="197">
        <v>-1699212.65</v>
      </c>
      <c r="F32" s="197"/>
      <c r="G32" s="197"/>
      <c r="H32" s="197">
        <v>-556341.51</v>
      </c>
      <c r="I32" s="197"/>
      <c r="J32" s="197"/>
      <c r="K32" s="197">
        <v>-760227.01000000013</v>
      </c>
      <c r="L32" s="197"/>
      <c r="M32" s="197"/>
      <c r="N32" s="197">
        <v>0</v>
      </c>
      <c r="O32" s="196"/>
      <c r="P32" s="198"/>
      <c r="Q32" s="198"/>
      <c r="R32" s="198"/>
      <c r="T32" s="195"/>
      <c r="V32" s="199"/>
    </row>
    <row r="33" spans="2:25" ht="15" thickBot="1" x14ac:dyDescent="0.35">
      <c r="B33" s="132"/>
      <c r="C33" s="223">
        <v>-695989.33000000007</v>
      </c>
      <c r="D33" s="223">
        <v>-2665872.4799999995</v>
      </c>
      <c r="E33" s="223">
        <v>-4365085.129999999</v>
      </c>
      <c r="F33" s="223">
        <v>-653580.78999999992</v>
      </c>
      <c r="G33" s="223">
        <v>-816739.73</v>
      </c>
      <c r="H33" s="223">
        <v>-1373081.24</v>
      </c>
      <c r="I33" s="223">
        <v>-799751.72999999986</v>
      </c>
      <c r="J33" s="223">
        <v>-2836772.8900000006</v>
      </c>
      <c r="K33" s="223">
        <v>-3596999.9000000008</v>
      </c>
      <c r="L33" s="223">
        <v>0</v>
      </c>
      <c r="M33" s="223">
        <v>0</v>
      </c>
      <c r="N33" s="223">
        <v>0</v>
      </c>
      <c r="O33" s="132"/>
      <c r="P33" s="200"/>
      <c r="Q33" s="200"/>
      <c r="R33" s="200"/>
      <c r="V33" s="199"/>
      <c r="W33" s="201"/>
    </row>
    <row r="34" spans="2:25" ht="15" thickTop="1" x14ac:dyDescent="0.3">
      <c r="B34" s="132"/>
      <c r="C34" s="405"/>
      <c r="D34" s="405"/>
      <c r="E34" s="405"/>
      <c r="F34" s="405"/>
      <c r="G34" s="405"/>
      <c r="H34" s="405"/>
      <c r="I34" s="405"/>
      <c r="J34" s="405"/>
      <c r="K34" s="405"/>
      <c r="L34" s="405"/>
      <c r="M34" s="405"/>
      <c r="N34" s="405"/>
      <c r="O34" s="132"/>
      <c r="P34" s="132"/>
      <c r="Q34" s="202"/>
      <c r="R34" s="203"/>
      <c r="S34" s="204"/>
      <c r="T34" s="205"/>
      <c r="Y34" s="201"/>
    </row>
    <row r="35" spans="2:25" x14ac:dyDescent="0.3">
      <c r="B35" s="132"/>
      <c r="O35" s="132"/>
      <c r="P35" s="132"/>
      <c r="Q35" s="202"/>
      <c r="R35" s="203"/>
      <c r="S35" s="204"/>
      <c r="T35" s="205"/>
      <c r="Y35" s="201"/>
    </row>
    <row r="36" spans="2:25" x14ac:dyDescent="0.3">
      <c r="R36" s="203"/>
      <c r="S36" s="204"/>
      <c r="T36" s="205"/>
      <c r="Y36" s="201">
        <f>SUM(Y33:Y34)</f>
        <v>0</v>
      </c>
    </row>
    <row r="37" spans="2:25" x14ac:dyDescent="0.3">
      <c r="B37" s="311"/>
      <c r="C37" s="312"/>
      <c r="D37" s="312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2"/>
      <c r="R37" s="203"/>
      <c r="S37" s="204"/>
      <c r="T37" s="205"/>
    </row>
    <row r="38" spans="2:25" x14ac:dyDescent="0.3">
      <c r="B38" s="319" t="s">
        <v>225</v>
      </c>
      <c r="C38" s="313"/>
      <c r="D38" s="314"/>
      <c r="E38" s="206"/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2"/>
      <c r="R38" s="203"/>
      <c r="S38" s="204"/>
      <c r="T38" s="205"/>
    </row>
    <row r="39" spans="2:25" x14ac:dyDescent="0.3">
      <c r="B39" s="315"/>
      <c r="C39" s="316"/>
      <c r="D39" s="316"/>
      <c r="E39" s="207"/>
      <c r="F39" s="208"/>
      <c r="G39" s="208"/>
      <c r="H39" s="209"/>
      <c r="I39" s="209"/>
      <c r="J39" s="208"/>
      <c r="K39" s="208"/>
      <c r="L39" s="208"/>
      <c r="M39" s="208"/>
      <c r="N39" s="185"/>
    </row>
    <row r="40" spans="2:25" x14ac:dyDescent="0.3">
      <c r="B40" s="320" t="s">
        <v>226</v>
      </c>
      <c r="C40" s="320" t="s">
        <v>227</v>
      </c>
      <c r="D40" s="320" t="s">
        <v>70</v>
      </c>
      <c r="E40" s="320" t="s">
        <v>228</v>
      </c>
      <c r="F40" s="320" t="s">
        <v>229</v>
      </c>
      <c r="G40" s="320" t="s">
        <v>230</v>
      </c>
      <c r="H40" s="206"/>
      <c r="I40" s="206"/>
      <c r="J40" s="208"/>
      <c r="K40" s="208"/>
      <c r="L40" s="208"/>
      <c r="M40" s="208"/>
      <c r="N40" s="210"/>
    </row>
    <row r="41" spans="2:25" x14ac:dyDescent="0.3">
      <c r="B41" t="s">
        <v>231</v>
      </c>
      <c r="C41" s="309">
        <v>3000340</v>
      </c>
      <c r="D41" s="322">
        <v>182.9</v>
      </c>
      <c r="E41"/>
      <c r="F41" s="309">
        <v>201802</v>
      </c>
      <c r="G41" t="s">
        <v>232</v>
      </c>
      <c r="H41" s="206"/>
      <c r="I41" s="206"/>
      <c r="J41" s="208"/>
      <c r="K41" s="208"/>
      <c r="L41" s="208"/>
      <c r="M41" s="208"/>
      <c r="N41" s="210"/>
      <c r="O41" s="205"/>
      <c r="P41" s="195"/>
    </row>
    <row r="42" spans="2:25" x14ac:dyDescent="0.3">
      <c r="B42" t="s">
        <v>231</v>
      </c>
      <c r="C42" s="309">
        <v>3000371</v>
      </c>
      <c r="D42" s="322">
        <v>517.5</v>
      </c>
      <c r="E42"/>
      <c r="F42" s="309">
        <v>201802</v>
      </c>
      <c r="G42" t="s">
        <v>233</v>
      </c>
      <c r="H42" s="206"/>
      <c r="I42" s="206"/>
      <c r="J42" s="208"/>
      <c r="K42" s="208"/>
      <c r="L42" s="208"/>
      <c r="M42" s="208"/>
      <c r="N42" s="210"/>
      <c r="O42" s="205"/>
      <c r="P42" s="195"/>
    </row>
    <row r="43" spans="2:25" x14ac:dyDescent="0.3">
      <c r="B43" t="s">
        <v>208</v>
      </c>
      <c r="C43" s="309">
        <v>3000568</v>
      </c>
      <c r="D43" s="322">
        <v>6072.66</v>
      </c>
      <c r="E43"/>
      <c r="F43" s="309">
        <v>201809</v>
      </c>
      <c r="G43" t="s">
        <v>234</v>
      </c>
      <c r="H43" s="206"/>
      <c r="I43" s="206"/>
      <c r="J43" s="208"/>
      <c r="K43" s="208"/>
      <c r="L43" s="208"/>
      <c r="M43" s="208"/>
      <c r="N43" s="210"/>
      <c r="O43" s="205"/>
      <c r="P43" s="195"/>
    </row>
    <row r="44" spans="2:25" x14ac:dyDescent="0.3">
      <c r="B44" t="s">
        <v>235</v>
      </c>
      <c r="C44" s="309">
        <v>3000023</v>
      </c>
      <c r="D44" s="322">
        <v>250</v>
      </c>
      <c r="E44"/>
      <c r="F44" s="309">
        <v>201704</v>
      </c>
      <c r="G44" t="s">
        <v>236</v>
      </c>
      <c r="H44" s="206"/>
      <c r="I44" s="206"/>
      <c r="J44" s="208"/>
      <c r="K44" s="208"/>
      <c r="L44" s="208"/>
      <c r="M44" s="208"/>
      <c r="N44" s="210"/>
      <c r="O44" s="205"/>
      <c r="P44" s="195"/>
    </row>
    <row r="45" spans="2:25" x14ac:dyDescent="0.3">
      <c r="B45" t="s">
        <v>235</v>
      </c>
      <c r="C45" s="309">
        <v>3000037</v>
      </c>
      <c r="D45" s="322">
        <v>50</v>
      </c>
      <c r="E45"/>
      <c r="F45" s="309">
        <v>201704</v>
      </c>
      <c r="G45" t="s">
        <v>237</v>
      </c>
      <c r="H45" s="206"/>
      <c r="I45" s="206"/>
      <c r="J45" s="132"/>
      <c r="K45" s="132"/>
      <c r="L45" s="132"/>
      <c r="M45" s="132"/>
      <c r="N45" s="210"/>
      <c r="O45" s="205"/>
      <c r="P45" s="195"/>
    </row>
    <row r="46" spans="2:25" x14ac:dyDescent="0.3">
      <c r="B46" t="s">
        <v>238</v>
      </c>
      <c r="C46" s="183">
        <v>3001038</v>
      </c>
      <c r="D46" s="323">
        <v>124.75</v>
      </c>
      <c r="E46" s="321"/>
      <c r="F46" s="309">
        <v>201908</v>
      </c>
      <c r="G46" s="321" t="s">
        <v>239</v>
      </c>
      <c r="H46" s="132"/>
      <c r="I46" s="211"/>
      <c r="J46" s="132"/>
      <c r="K46" s="132"/>
      <c r="L46" s="132"/>
      <c r="M46" s="132"/>
      <c r="N46" s="202"/>
      <c r="O46" s="205"/>
      <c r="P46" s="195"/>
    </row>
    <row r="47" spans="2:25" x14ac:dyDescent="0.3">
      <c r="B47" t="s">
        <v>238</v>
      </c>
      <c r="C47" s="309">
        <v>3001341</v>
      </c>
      <c r="D47" s="322">
        <v>135.6</v>
      </c>
      <c r="E47"/>
      <c r="F47" s="309">
        <v>202001</v>
      </c>
      <c r="G47" t="s">
        <v>240</v>
      </c>
      <c r="I47" s="211"/>
      <c r="J47" s="132"/>
      <c r="K47" s="132"/>
      <c r="L47" s="132"/>
      <c r="M47" s="132"/>
      <c r="N47" s="202"/>
      <c r="O47" s="205"/>
      <c r="P47" s="195"/>
    </row>
    <row r="48" spans="2:25" x14ac:dyDescent="0.3">
      <c r="B48" t="s">
        <v>238</v>
      </c>
      <c r="C48" s="309">
        <v>3001359</v>
      </c>
      <c r="D48" s="322">
        <v>153.68</v>
      </c>
      <c r="E48"/>
      <c r="F48" s="309">
        <v>202002</v>
      </c>
      <c r="G48" t="s">
        <v>241</v>
      </c>
      <c r="H48" s="211"/>
      <c r="I48" s="211"/>
      <c r="J48" s="132"/>
      <c r="K48" s="132"/>
      <c r="L48" s="132"/>
      <c r="M48" s="132"/>
      <c r="N48" s="202"/>
      <c r="O48" s="205"/>
      <c r="P48" s="195"/>
    </row>
    <row r="49" spans="2:22" x14ac:dyDescent="0.3">
      <c r="B49" t="s">
        <v>238</v>
      </c>
      <c r="C49" s="309">
        <v>3001360</v>
      </c>
      <c r="D49" s="322">
        <v>118.2</v>
      </c>
      <c r="E49"/>
      <c r="F49" s="309">
        <v>202002</v>
      </c>
      <c r="G49" t="s">
        <v>242</v>
      </c>
      <c r="H49" s="211"/>
      <c r="I49" s="211"/>
      <c r="J49" s="132"/>
      <c r="K49" s="132"/>
      <c r="L49" s="132"/>
      <c r="M49" s="132"/>
      <c r="N49" s="202"/>
      <c r="O49" s="205"/>
      <c r="P49" s="195"/>
    </row>
    <row r="50" spans="2:22" x14ac:dyDescent="0.3">
      <c r="B50" t="s">
        <v>243</v>
      </c>
      <c r="C50" s="309">
        <v>3000906</v>
      </c>
      <c r="D50" s="322">
        <v>60</v>
      </c>
      <c r="E50"/>
      <c r="F50" s="309">
        <v>201905</v>
      </c>
      <c r="G50" t="s">
        <v>244</v>
      </c>
      <c r="H50" s="211"/>
      <c r="I50" s="211"/>
      <c r="J50" s="132"/>
      <c r="K50" s="132"/>
      <c r="L50" s="132"/>
      <c r="M50" s="132"/>
      <c r="N50" s="202"/>
      <c r="O50" s="205"/>
      <c r="P50" s="195"/>
    </row>
    <row r="51" spans="2:22" ht="15" thickBot="1" x14ac:dyDescent="0.35">
      <c r="B51" s="317"/>
      <c r="C51" s="318"/>
      <c r="D51" s="324">
        <f>SUM(D41:D50)</f>
        <v>7665.29</v>
      </c>
      <c r="E51" s="132"/>
      <c r="F51" s="132"/>
      <c r="G51" s="132"/>
      <c r="H51" s="211"/>
      <c r="I51" s="211"/>
      <c r="J51" s="132"/>
      <c r="K51" s="132"/>
      <c r="L51" s="132"/>
      <c r="M51" s="132"/>
      <c r="N51" s="202"/>
      <c r="O51" s="205"/>
      <c r="P51" s="195"/>
    </row>
    <row r="52" spans="2:22" ht="15" thickTop="1" x14ac:dyDescent="0.3">
      <c r="B52" s="317"/>
      <c r="C52" s="318"/>
      <c r="D52" s="318"/>
      <c r="E52" s="132"/>
      <c r="F52" s="132"/>
      <c r="G52" s="132"/>
      <c r="H52" s="211"/>
      <c r="I52" s="211"/>
      <c r="J52" s="132"/>
      <c r="K52" s="132"/>
      <c r="L52" s="132"/>
      <c r="M52" s="132"/>
      <c r="N52" s="202"/>
      <c r="O52" s="205"/>
      <c r="P52" s="195"/>
    </row>
    <row r="53" spans="2:22" x14ac:dyDescent="0.3">
      <c r="B53" s="317"/>
      <c r="C53" s="318"/>
      <c r="D53" s="318"/>
      <c r="E53" s="132"/>
      <c r="F53" s="132"/>
      <c r="G53" s="132"/>
      <c r="H53" s="211"/>
      <c r="I53" s="211"/>
      <c r="J53" s="132"/>
      <c r="K53" s="132"/>
      <c r="L53" s="132"/>
      <c r="M53" s="132"/>
      <c r="N53" s="202"/>
      <c r="O53" s="205"/>
      <c r="P53" s="195"/>
    </row>
    <row r="54" spans="2:22" x14ac:dyDescent="0.3">
      <c r="B54" s="317"/>
      <c r="C54" s="318"/>
      <c r="D54" s="318"/>
      <c r="E54" s="132"/>
      <c r="F54" s="132"/>
      <c r="Q54" s="202"/>
      <c r="R54" s="203"/>
      <c r="S54" s="204"/>
      <c r="T54" s="205"/>
      <c r="U54" s="205"/>
      <c r="V54" s="195"/>
    </row>
    <row r="55" spans="2:22" x14ac:dyDescent="0.3">
      <c r="B55" s="317"/>
      <c r="C55" s="318"/>
      <c r="D55" s="318"/>
      <c r="E55" s="132"/>
      <c r="F55" s="132"/>
      <c r="Q55" s="202"/>
      <c r="R55" s="203"/>
      <c r="S55" s="204"/>
      <c r="T55" s="205"/>
      <c r="U55" s="205"/>
      <c r="V55" s="195"/>
    </row>
    <row r="56" spans="2:22" x14ac:dyDescent="0.3">
      <c r="B56" s="317"/>
      <c r="C56" s="318"/>
      <c r="D56" s="318"/>
      <c r="E56" s="132"/>
      <c r="F56" s="132"/>
      <c r="Q56" s="202"/>
      <c r="R56" s="203"/>
      <c r="S56" s="204"/>
      <c r="T56" s="205"/>
      <c r="U56" s="205"/>
      <c r="V56" s="195"/>
    </row>
    <row r="57" spans="2:22" x14ac:dyDescent="0.3">
      <c r="B57" s="317"/>
      <c r="C57" s="318"/>
      <c r="D57" s="318"/>
      <c r="E57" s="132"/>
      <c r="F57" s="132"/>
      <c r="Q57" s="202"/>
      <c r="R57" s="203"/>
      <c r="S57" s="204"/>
      <c r="T57" s="205"/>
      <c r="U57" s="205"/>
      <c r="V57" s="195"/>
    </row>
    <row r="58" spans="2:22" x14ac:dyDescent="0.3">
      <c r="C58" s="132"/>
      <c r="D58" s="132"/>
      <c r="E58" s="132"/>
      <c r="F58" s="132"/>
      <c r="Q58" s="202"/>
      <c r="R58" s="203"/>
      <c r="S58" s="204"/>
      <c r="T58" s="205"/>
      <c r="U58" s="205"/>
      <c r="V58" s="195"/>
    </row>
    <row r="59" spans="2:22" x14ac:dyDescent="0.3">
      <c r="C59" s="132"/>
      <c r="D59" s="132"/>
      <c r="E59" s="132"/>
      <c r="F59" s="132"/>
      <c r="Q59" s="202"/>
      <c r="R59" s="203"/>
      <c r="S59" s="204"/>
      <c r="T59" s="205"/>
      <c r="U59" s="205"/>
      <c r="V59" s="195"/>
    </row>
    <row r="60" spans="2:22" x14ac:dyDescent="0.3">
      <c r="C60" s="132"/>
      <c r="D60" s="132"/>
      <c r="E60" s="132"/>
      <c r="F60" s="132"/>
      <c r="G60" s="237"/>
      <c r="Q60" s="202"/>
      <c r="R60" s="203"/>
      <c r="S60" s="204"/>
      <c r="T60" s="205"/>
      <c r="U60" s="205"/>
      <c r="V60" s="195"/>
    </row>
    <row r="61" spans="2:22" x14ac:dyDescent="0.3">
      <c r="C61" s="132"/>
      <c r="D61" s="132"/>
      <c r="E61" s="132"/>
      <c r="F61" s="132"/>
      <c r="G61" s="237"/>
      <c r="H61" s="237"/>
      <c r="Q61" s="202"/>
      <c r="R61" s="203"/>
      <c r="S61" s="204"/>
      <c r="T61" s="205"/>
      <c r="U61" s="205"/>
      <c r="V61" s="195"/>
    </row>
    <row r="62" spans="2:22" x14ac:dyDescent="0.3">
      <c r="C62" s="132"/>
      <c r="D62" s="132"/>
      <c r="E62" s="132"/>
      <c r="F62" s="132"/>
      <c r="G62" s="237"/>
      <c r="H62" s="237"/>
      <c r="Q62" s="202"/>
      <c r="R62" s="203"/>
      <c r="S62" s="204"/>
      <c r="T62" s="205"/>
      <c r="U62" s="205"/>
      <c r="V62" s="195"/>
    </row>
    <row r="63" spans="2:22" x14ac:dyDescent="0.3">
      <c r="C63" s="132"/>
      <c r="D63" s="132"/>
      <c r="E63" s="132"/>
      <c r="F63" s="132"/>
      <c r="G63" s="237"/>
      <c r="H63" s="237"/>
      <c r="Q63" s="202"/>
      <c r="R63" s="203"/>
      <c r="S63" s="204"/>
      <c r="T63" s="205"/>
      <c r="U63" s="205"/>
      <c r="V63" s="195"/>
    </row>
    <row r="64" spans="2:22" x14ac:dyDescent="0.3">
      <c r="C64" s="132"/>
      <c r="D64" s="132"/>
      <c r="E64" s="132"/>
      <c r="F64" s="132"/>
      <c r="G64" s="237"/>
      <c r="H64" s="237"/>
      <c r="Q64" s="202"/>
      <c r="R64" s="203"/>
      <c r="S64" s="204"/>
      <c r="T64" s="205"/>
      <c r="U64" s="205"/>
      <c r="V64" s="195"/>
    </row>
    <row r="65" spans="3:22" x14ac:dyDescent="0.3">
      <c r="C65" s="132"/>
      <c r="D65" s="132"/>
      <c r="E65" s="132"/>
      <c r="F65" s="132"/>
      <c r="G65" s="237"/>
      <c r="H65" s="237"/>
      <c r="Q65" s="202"/>
      <c r="R65" s="203"/>
      <c r="S65" s="204"/>
      <c r="T65" s="205"/>
      <c r="U65" s="205"/>
      <c r="V65" s="195"/>
    </row>
    <row r="66" spans="3:22" x14ac:dyDescent="0.3">
      <c r="C66" s="132"/>
      <c r="D66" s="132"/>
      <c r="E66" s="132"/>
      <c r="F66" s="132"/>
      <c r="G66" s="237"/>
      <c r="H66" s="237"/>
      <c r="Q66" s="202"/>
      <c r="R66" s="203"/>
      <c r="S66" s="204"/>
      <c r="T66" s="205"/>
      <c r="U66" s="205"/>
      <c r="V66" s="195"/>
    </row>
    <row r="67" spans="3:22" x14ac:dyDescent="0.3">
      <c r="C67" s="132"/>
      <c r="D67" s="132"/>
      <c r="E67" s="132"/>
      <c r="F67" s="132"/>
      <c r="G67" s="237"/>
      <c r="H67" s="237"/>
      <c r="Q67" s="202"/>
      <c r="R67" s="203"/>
      <c r="S67" s="204"/>
      <c r="T67" s="205"/>
      <c r="U67" s="205"/>
      <c r="V67" s="195"/>
    </row>
    <row r="68" spans="3:22" x14ac:dyDescent="0.3">
      <c r="C68" s="132"/>
      <c r="D68" s="132"/>
      <c r="E68" s="132"/>
      <c r="F68" s="132"/>
      <c r="G68" s="237"/>
      <c r="H68" s="237"/>
      <c r="Q68" s="202"/>
      <c r="R68" s="203"/>
      <c r="S68" s="204"/>
      <c r="T68" s="205"/>
      <c r="U68" s="205"/>
      <c r="V68" s="195"/>
    </row>
    <row r="69" spans="3:22" x14ac:dyDescent="0.3">
      <c r="C69" s="132"/>
      <c r="D69" s="132"/>
      <c r="E69" s="132"/>
      <c r="F69" s="132"/>
      <c r="G69" s="237"/>
      <c r="H69" s="237"/>
    </row>
    <row r="70" spans="3:22" x14ac:dyDescent="0.3">
      <c r="C70" s="132"/>
      <c r="D70" s="132"/>
      <c r="E70" s="132"/>
      <c r="F70" s="132"/>
      <c r="G70" s="237"/>
      <c r="H70" s="237"/>
    </row>
    <row r="71" spans="3:22" x14ac:dyDescent="0.3">
      <c r="C71" s="132"/>
      <c r="D71" s="132"/>
      <c r="E71" s="132"/>
      <c r="F71" s="132"/>
      <c r="G71" s="237"/>
      <c r="H71" s="237"/>
    </row>
    <row r="72" spans="3:22" x14ac:dyDescent="0.3">
      <c r="C72" s="132"/>
      <c r="D72" s="132"/>
      <c r="E72" s="132"/>
      <c r="F72" s="132"/>
      <c r="G72" s="237"/>
      <c r="H72" s="237"/>
    </row>
    <row r="73" spans="3:22" x14ac:dyDescent="0.3">
      <c r="C73" s="132"/>
      <c r="D73" s="132"/>
      <c r="E73" s="132"/>
      <c r="F73" s="132"/>
      <c r="G73" s="237"/>
      <c r="H73" s="237"/>
    </row>
    <row r="74" spans="3:22" x14ac:dyDescent="0.3">
      <c r="C74" s="132"/>
      <c r="D74" s="132"/>
      <c r="E74" s="132"/>
      <c r="F74" s="132"/>
      <c r="G74" s="237"/>
      <c r="H74" s="237"/>
    </row>
    <row r="75" spans="3:22" x14ac:dyDescent="0.3">
      <c r="C75" s="132"/>
      <c r="D75" s="132"/>
      <c r="E75" s="132"/>
      <c r="F75" s="132"/>
      <c r="G75" s="237"/>
      <c r="H75" s="237"/>
    </row>
    <row r="76" spans="3:22" x14ac:dyDescent="0.3">
      <c r="C76" s="132"/>
      <c r="D76" s="132"/>
      <c r="E76" s="132"/>
      <c r="F76" s="132"/>
      <c r="G76" s="237"/>
      <c r="H76" s="237"/>
    </row>
    <row r="77" spans="3:22" x14ac:dyDescent="0.3">
      <c r="C77" s="132"/>
      <c r="D77" s="132"/>
      <c r="E77" s="132"/>
      <c r="F77" s="132"/>
      <c r="G77" s="237"/>
      <c r="H77" s="237"/>
    </row>
    <row r="78" spans="3:22" x14ac:dyDescent="0.3">
      <c r="C78" s="132"/>
      <c r="D78" s="132"/>
      <c r="E78" s="132"/>
      <c r="F78" s="132"/>
      <c r="G78" s="237"/>
      <c r="H78" s="237"/>
    </row>
    <row r="79" spans="3:22" x14ac:dyDescent="0.3">
      <c r="C79" s="132"/>
      <c r="D79" s="132"/>
      <c r="E79" s="132"/>
      <c r="F79" s="132"/>
      <c r="G79" s="237"/>
      <c r="H79" s="237"/>
    </row>
    <row r="80" spans="3:22" x14ac:dyDescent="0.3">
      <c r="C80" s="132"/>
      <c r="D80" s="132"/>
      <c r="E80" s="132"/>
      <c r="F80" s="132"/>
      <c r="G80" s="237"/>
      <c r="H80" s="237"/>
    </row>
    <row r="81" spans="3:8" x14ac:dyDescent="0.3">
      <c r="C81" s="132"/>
      <c r="D81" s="132"/>
      <c r="E81" s="132"/>
      <c r="F81" s="132"/>
      <c r="G81" s="237"/>
      <c r="H81" s="237"/>
    </row>
    <row r="82" spans="3:8" x14ac:dyDescent="0.3">
      <c r="C82" s="132"/>
      <c r="D82" s="132"/>
      <c r="E82" s="132"/>
      <c r="F82" s="132"/>
      <c r="G82" s="237"/>
      <c r="H82" s="237"/>
    </row>
    <row r="83" spans="3:8" x14ac:dyDescent="0.3">
      <c r="C83" s="132"/>
      <c r="D83" s="132"/>
      <c r="E83" s="132"/>
      <c r="F83" s="132"/>
      <c r="G83" s="237"/>
      <c r="H83" s="237"/>
    </row>
    <row r="84" spans="3:8" x14ac:dyDescent="0.3">
      <c r="C84" s="132"/>
      <c r="D84" s="132"/>
      <c r="E84" s="132"/>
      <c r="F84" s="132"/>
      <c r="G84" s="237"/>
      <c r="H84" s="237"/>
    </row>
    <row r="85" spans="3:8" x14ac:dyDescent="0.3">
      <c r="C85" s="132"/>
      <c r="D85" s="132"/>
      <c r="E85" s="132"/>
      <c r="F85" s="132"/>
      <c r="G85" s="237"/>
      <c r="H85" s="237"/>
    </row>
    <row r="86" spans="3:8" x14ac:dyDescent="0.3">
      <c r="C86" s="132"/>
      <c r="D86" s="132"/>
      <c r="E86" s="132"/>
      <c r="F86" s="132"/>
      <c r="G86" s="237"/>
      <c r="H86" s="237"/>
    </row>
    <row r="87" spans="3:8" x14ac:dyDescent="0.3">
      <c r="C87" s="132"/>
      <c r="D87" s="132"/>
      <c r="E87" s="132"/>
      <c r="F87" s="132"/>
      <c r="G87" s="237"/>
      <c r="H87" s="237"/>
    </row>
    <row r="88" spans="3:8" x14ac:dyDescent="0.3">
      <c r="C88" s="132"/>
      <c r="D88" s="132"/>
      <c r="E88" s="132"/>
      <c r="F88" s="132"/>
      <c r="G88" s="237"/>
      <c r="H88" s="237"/>
    </row>
    <row r="89" spans="3:8" x14ac:dyDescent="0.3">
      <c r="C89" s="132"/>
      <c r="D89" s="132"/>
      <c r="E89" s="132"/>
      <c r="F89" s="132"/>
      <c r="G89" s="237"/>
      <c r="H89" s="237"/>
    </row>
    <row r="90" spans="3:8" x14ac:dyDescent="0.3">
      <c r="C90" s="132"/>
      <c r="D90" s="132"/>
      <c r="E90" s="132"/>
      <c r="F90" s="132"/>
      <c r="G90" s="237"/>
      <c r="H90" s="237"/>
    </row>
    <row r="91" spans="3:8" x14ac:dyDescent="0.3">
      <c r="C91" s="132"/>
      <c r="D91" s="132"/>
      <c r="E91" s="132"/>
      <c r="F91" s="132"/>
      <c r="G91" s="237"/>
      <c r="H91" s="237"/>
    </row>
    <row r="92" spans="3:8" x14ac:dyDescent="0.3">
      <c r="C92" s="132"/>
      <c r="D92" s="132"/>
      <c r="E92" s="132"/>
      <c r="F92" s="132"/>
      <c r="G92" s="237"/>
      <c r="H92" s="237"/>
    </row>
    <row r="93" spans="3:8" x14ac:dyDescent="0.3">
      <c r="C93" s="132"/>
      <c r="D93" s="132"/>
      <c r="E93" s="132"/>
      <c r="F93" s="132"/>
      <c r="G93" s="237"/>
      <c r="H93" s="237"/>
    </row>
    <row r="94" spans="3:8" x14ac:dyDescent="0.3">
      <c r="C94" s="132"/>
      <c r="D94" s="132"/>
      <c r="E94" s="132"/>
      <c r="F94" s="132"/>
      <c r="G94" s="237"/>
      <c r="H94" s="237"/>
    </row>
    <row r="95" spans="3:8" x14ac:dyDescent="0.3">
      <c r="C95" s="132"/>
      <c r="D95" s="132"/>
      <c r="E95" s="132"/>
      <c r="F95" s="132"/>
      <c r="G95" s="237"/>
      <c r="H95" s="237"/>
    </row>
    <row r="96" spans="3:8" x14ac:dyDescent="0.3">
      <c r="C96" s="132"/>
      <c r="D96" s="132"/>
      <c r="E96" s="132"/>
      <c r="F96" s="132"/>
      <c r="G96" s="237"/>
      <c r="H96" s="237"/>
    </row>
    <row r="97" spans="3:8" x14ac:dyDescent="0.3">
      <c r="C97" s="132"/>
      <c r="D97" s="132"/>
      <c r="E97" s="132"/>
      <c r="F97" s="132"/>
      <c r="G97" s="237"/>
      <c r="H97" s="237"/>
    </row>
    <row r="98" spans="3:8" x14ac:dyDescent="0.3">
      <c r="C98" s="132"/>
      <c r="D98" s="132"/>
      <c r="E98" s="132"/>
      <c r="F98" s="132"/>
      <c r="G98" s="237"/>
      <c r="H98" s="237"/>
    </row>
    <row r="99" spans="3:8" x14ac:dyDescent="0.3">
      <c r="C99" s="132"/>
      <c r="D99" s="132"/>
      <c r="E99" s="132"/>
      <c r="F99" s="132"/>
      <c r="G99" s="237"/>
      <c r="H99" s="237"/>
    </row>
    <row r="100" spans="3:8" x14ac:dyDescent="0.3">
      <c r="C100" s="132"/>
      <c r="D100" s="132"/>
      <c r="E100" s="132"/>
      <c r="F100" s="132"/>
      <c r="G100" s="237"/>
      <c r="H100" s="237"/>
    </row>
    <row r="101" spans="3:8" x14ac:dyDescent="0.3">
      <c r="C101" s="132"/>
      <c r="D101" s="132"/>
      <c r="E101" s="132"/>
      <c r="F101" s="132"/>
      <c r="G101" s="237"/>
      <c r="H101" s="237"/>
    </row>
    <row r="102" spans="3:8" x14ac:dyDescent="0.3">
      <c r="C102" s="132"/>
      <c r="D102" s="132"/>
      <c r="E102" s="132"/>
      <c r="F102" s="132"/>
      <c r="G102" s="237"/>
      <c r="H102" s="237"/>
    </row>
    <row r="103" spans="3:8" x14ac:dyDescent="0.3">
      <c r="C103" s="132"/>
      <c r="D103" s="132"/>
      <c r="E103" s="132"/>
      <c r="F103" s="132"/>
      <c r="G103" s="237"/>
      <c r="H103" s="237"/>
    </row>
    <row r="104" spans="3:8" x14ac:dyDescent="0.3">
      <c r="C104" s="132"/>
      <c r="D104" s="132"/>
      <c r="E104" s="132"/>
      <c r="F104" s="132"/>
      <c r="G104" s="237"/>
      <c r="H104" s="237"/>
    </row>
    <row r="105" spans="3:8" x14ac:dyDescent="0.3">
      <c r="C105" s="132"/>
      <c r="D105" s="132"/>
      <c r="E105" s="132"/>
      <c r="F105" s="132"/>
      <c r="G105" s="237"/>
      <c r="H105" s="237"/>
    </row>
    <row r="106" spans="3:8" x14ac:dyDescent="0.3">
      <c r="C106" s="132"/>
      <c r="D106" s="132"/>
      <c r="E106" s="132"/>
      <c r="F106" s="132"/>
      <c r="G106" s="237"/>
      <c r="H106" s="237"/>
    </row>
    <row r="107" spans="3:8" x14ac:dyDescent="0.3">
      <c r="C107" s="132"/>
      <c r="D107" s="132"/>
      <c r="E107" s="132"/>
      <c r="F107" s="132"/>
      <c r="G107" s="237"/>
      <c r="H107" s="237"/>
    </row>
    <row r="108" spans="3:8" x14ac:dyDescent="0.3">
      <c r="C108" s="132"/>
      <c r="D108" s="132"/>
      <c r="E108" s="132"/>
      <c r="F108" s="132"/>
      <c r="G108" s="237"/>
      <c r="H108" s="237"/>
    </row>
    <row r="109" spans="3:8" x14ac:dyDescent="0.3">
      <c r="C109" s="132"/>
      <c r="D109" s="132"/>
      <c r="E109" s="132"/>
      <c r="F109" s="132"/>
      <c r="G109" s="237"/>
      <c r="H109" s="237"/>
    </row>
    <row r="110" spans="3:8" x14ac:dyDescent="0.3">
      <c r="C110" s="132"/>
      <c r="D110" s="132"/>
      <c r="E110" s="132"/>
      <c r="F110" s="132"/>
      <c r="G110" s="237"/>
      <c r="H110" s="237"/>
    </row>
    <row r="111" spans="3:8" x14ac:dyDescent="0.3">
      <c r="C111" s="132"/>
      <c r="D111" s="132"/>
      <c r="E111" s="132"/>
      <c r="F111" s="132"/>
      <c r="G111" s="237"/>
      <c r="H111" s="237"/>
    </row>
    <row r="112" spans="3:8" x14ac:dyDescent="0.3">
      <c r="C112" s="132"/>
      <c r="D112" s="132"/>
      <c r="E112" s="132"/>
      <c r="F112" s="132"/>
      <c r="G112" s="237"/>
      <c r="H112" s="237"/>
    </row>
    <row r="113" spans="3:8" x14ac:dyDescent="0.3">
      <c r="C113" s="132"/>
      <c r="D113" s="132"/>
      <c r="E113" s="132"/>
      <c r="F113" s="132"/>
      <c r="G113" s="237"/>
      <c r="H113" s="237"/>
    </row>
    <row r="114" spans="3:8" x14ac:dyDescent="0.3">
      <c r="C114" s="132"/>
      <c r="D114" s="132"/>
      <c r="E114" s="132"/>
      <c r="F114" s="132"/>
      <c r="G114" s="237"/>
      <c r="H114" s="237"/>
    </row>
    <row r="115" spans="3:8" x14ac:dyDescent="0.3">
      <c r="C115" s="132"/>
      <c r="D115" s="132"/>
      <c r="E115" s="132"/>
      <c r="F115" s="132"/>
      <c r="G115" s="237"/>
      <c r="H115" s="237"/>
    </row>
    <row r="116" spans="3:8" x14ac:dyDescent="0.3">
      <c r="C116" s="132"/>
      <c r="D116" s="132"/>
      <c r="E116" s="132"/>
      <c r="F116" s="132"/>
      <c r="G116" s="237"/>
      <c r="H116" s="237"/>
    </row>
    <row r="117" spans="3:8" x14ac:dyDescent="0.3">
      <c r="C117" s="132"/>
      <c r="D117" s="132"/>
      <c r="E117" s="132"/>
      <c r="F117" s="132"/>
      <c r="G117" s="237"/>
      <c r="H117" s="237"/>
    </row>
    <row r="118" spans="3:8" x14ac:dyDescent="0.3">
      <c r="C118" s="132"/>
      <c r="D118" s="132"/>
      <c r="E118" s="132"/>
      <c r="F118" s="132"/>
      <c r="G118" s="237"/>
      <c r="H118" s="237"/>
    </row>
    <row r="119" spans="3:8" x14ac:dyDescent="0.3">
      <c r="C119" s="132"/>
      <c r="D119" s="132"/>
      <c r="E119" s="132"/>
      <c r="F119" s="132"/>
      <c r="G119" s="237"/>
      <c r="H119" s="237"/>
    </row>
    <row r="120" spans="3:8" x14ac:dyDescent="0.3">
      <c r="C120" s="132"/>
      <c r="D120" s="132"/>
      <c r="E120" s="132"/>
      <c r="F120" s="132"/>
      <c r="G120" s="237"/>
      <c r="H120" s="237"/>
    </row>
    <row r="121" spans="3:8" x14ac:dyDescent="0.3">
      <c r="C121" s="132"/>
      <c r="D121" s="132"/>
      <c r="E121" s="132"/>
      <c r="F121" s="132"/>
      <c r="G121" s="237"/>
      <c r="H121" s="237"/>
    </row>
    <row r="122" spans="3:8" x14ac:dyDescent="0.3">
      <c r="C122" s="132"/>
      <c r="D122" s="132"/>
      <c r="E122" s="132"/>
      <c r="F122" s="132"/>
      <c r="G122" s="237"/>
      <c r="H122" s="237"/>
    </row>
    <row r="123" spans="3:8" x14ac:dyDescent="0.3">
      <c r="C123" s="132"/>
      <c r="D123" s="132"/>
      <c r="E123" s="132"/>
      <c r="F123" s="132"/>
      <c r="G123" s="237"/>
      <c r="H123" s="237"/>
    </row>
    <row r="124" spans="3:8" x14ac:dyDescent="0.3">
      <c r="C124" s="132"/>
      <c r="D124" s="132"/>
      <c r="E124" s="132"/>
      <c r="F124" s="132"/>
      <c r="G124" s="237"/>
      <c r="H124" s="237"/>
    </row>
    <row r="125" spans="3:8" x14ac:dyDescent="0.3">
      <c r="C125" s="132"/>
      <c r="D125" s="132"/>
      <c r="E125" s="132"/>
      <c r="F125" s="132"/>
      <c r="G125" s="237"/>
      <c r="H125" s="237"/>
    </row>
    <row r="126" spans="3:8" x14ac:dyDescent="0.3">
      <c r="C126" s="132"/>
      <c r="D126" s="132"/>
      <c r="E126" s="132"/>
      <c r="F126" s="132"/>
      <c r="G126" s="237"/>
      <c r="H126" s="237"/>
    </row>
    <row r="127" spans="3:8" x14ac:dyDescent="0.3">
      <c r="C127" s="132"/>
      <c r="D127" s="132"/>
      <c r="E127" s="132"/>
      <c r="F127" s="132"/>
      <c r="G127" s="237"/>
      <c r="H127" s="237"/>
    </row>
    <row r="128" spans="3:8" x14ac:dyDescent="0.3">
      <c r="C128" s="132"/>
      <c r="D128" s="132"/>
      <c r="E128" s="132"/>
      <c r="F128" s="132"/>
      <c r="G128" s="237"/>
      <c r="H128" s="237"/>
    </row>
    <row r="129" spans="3:8" x14ac:dyDescent="0.3">
      <c r="C129" s="132"/>
      <c r="D129" s="132"/>
      <c r="E129" s="132"/>
      <c r="F129" s="132"/>
      <c r="G129" s="237"/>
      <c r="H129" s="237"/>
    </row>
    <row r="130" spans="3:8" x14ac:dyDescent="0.3">
      <c r="C130" s="132"/>
      <c r="D130" s="132"/>
      <c r="E130" s="132"/>
      <c r="F130" s="132"/>
      <c r="G130" s="237"/>
      <c r="H130" s="237"/>
    </row>
    <row r="131" spans="3:8" x14ac:dyDescent="0.3">
      <c r="C131" s="132"/>
      <c r="D131" s="132"/>
      <c r="E131" s="132"/>
      <c r="F131" s="132"/>
      <c r="G131" s="237"/>
      <c r="H131" s="237"/>
    </row>
    <row r="132" spans="3:8" x14ac:dyDescent="0.3">
      <c r="C132" s="132"/>
      <c r="D132" s="132"/>
      <c r="E132" s="132"/>
      <c r="F132" s="132"/>
      <c r="G132" s="237"/>
      <c r="H132" s="237"/>
    </row>
    <row r="133" spans="3:8" x14ac:dyDescent="0.3">
      <c r="C133" s="132"/>
      <c r="D133" s="132"/>
      <c r="E133" s="132"/>
      <c r="F133" s="132"/>
      <c r="G133" s="237"/>
      <c r="H133" s="237"/>
    </row>
    <row r="134" spans="3:8" x14ac:dyDescent="0.3">
      <c r="C134" s="132"/>
      <c r="D134" s="132"/>
      <c r="E134" s="132"/>
      <c r="F134" s="132"/>
      <c r="G134" s="237"/>
      <c r="H134" s="237"/>
    </row>
    <row r="135" spans="3:8" x14ac:dyDescent="0.3">
      <c r="C135" s="132"/>
      <c r="D135" s="132"/>
      <c r="E135" s="132"/>
      <c r="F135" s="132"/>
      <c r="G135" s="237"/>
      <c r="H135" s="237"/>
    </row>
    <row r="136" spans="3:8" x14ac:dyDescent="0.3">
      <c r="C136" s="132"/>
      <c r="D136" s="132"/>
      <c r="E136" s="132"/>
      <c r="F136" s="132"/>
      <c r="G136" s="237"/>
      <c r="H136" s="237"/>
    </row>
    <row r="137" spans="3:8" x14ac:dyDescent="0.3">
      <c r="C137" s="132"/>
      <c r="D137" s="132"/>
      <c r="E137" s="132"/>
      <c r="F137" s="132"/>
      <c r="G137" s="237"/>
      <c r="H137" s="237"/>
    </row>
    <row r="138" spans="3:8" x14ac:dyDescent="0.3">
      <c r="C138" s="132"/>
      <c r="D138" s="132"/>
      <c r="E138" s="132"/>
      <c r="F138" s="132"/>
      <c r="G138" s="237"/>
      <c r="H138" s="237"/>
    </row>
    <row r="139" spans="3:8" x14ac:dyDescent="0.3">
      <c r="C139" s="132"/>
      <c r="D139" s="132"/>
      <c r="E139" s="132"/>
      <c r="F139" s="132"/>
      <c r="G139" s="237"/>
      <c r="H139" s="237"/>
    </row>
    <row r="140" spans="3:8" x14ac:dyDescent="0.3">
      <c r="C140" s="132"/>
      <c r="D140" s="132"/>
      <c r="E140" s="132"/>
      <c r="F140" s="132"/>
      <c r="G140" s="237"/>
      <c r="H140" s="237"/>
    </row>
    <row r="141" spans="3:8" x14ac:dyDescent="0.3">
      <c r="C141" s="132"/>
      <c r="D141" s="132"/>
      <c r="E141" s="132"/>
      <c r="F141" s="132"/>
      <c r="G141" s="237"/>
      <c r="H141" s="237"/>
    </row>
    <row r="142" spans="3:8" x14ac:dyDescent="0.3">
      <c r="C142" s="132"/>
      <c r="D142" s="132"/>
      <c r="E142" s="132"/>
      <c r="F142" s="132"/>
      <c r="G142" s="237"/>
      <c r="H142" s="237"/>
    </row>
    <row r="143" spans="3:8" x14ac:dyDescent="0.3">
      <c r="C143" s="132"/>
      <c r="D143" s="132"/>
      <c r="E143" s="132"/>
      <c r="F143" s="132"/>
      <c r="G143" s="237"/>
      <c r="H143" s="237"/>
    </row>
    <row r="144" spans="3:8" x14ac:dyDescent="0.3">
      <c r="C144" s="132"/>
      <c r="D144" s="132"/>
      <c r="E144" s="132"/>
      <c r="F144" s="132"/>
      <c r="G144" s="237"/>
      <c r="H144" s="237"/>
    </row>
    <row r="145" spans="3:8" x14ac:dyDescent="0.3">
      <c r="C145" s="132"/>
      <c r="D145" s="132"/>
      <c r="E145" s="132"/>
      <c r="F145" s="132"/>
      <c r="G145" s="237"/>
      <c r="H145" s="237"/>
    </row>
    <row r="146" spans="3:8" x14ac:dyDescent="0.3">
      <c r="C146" s="132"/>
      <c r="D146" s="132"/>
      <c r="E146" s="132"/>
      <c r="F146" s="132"/>
      <c r="G146" s="237"/>
      <c r="H146" s="237"/>
    </row>
    <row r="147" spans="3:8" x14ac:dyDescent="0.3">
      <c r="C147" s="132"/>
      <c r="D147" s="132"/>
      <c r="E147" s="132"/>
      <c r="F147" s="132"/>
      <c r="G147" s="237"/>
      <c r="H147" s="237"/>
    </row>
    <row r="148" spans="3:8" x14ac:dyDescent="0.3">
      <c r="C148" s="132"/>
      <c r="D148" s="132"/>
      <c r="E148" s="132"/>
      <c r="F148" s="132"/>
      <c r="G148" s="237"/>
      <c r="H148" s="237"/>
    </row>
    <row r="149" spans="3:8" x14ac:dyDescent="0.3">
      <c r="C149" s="132"/>
      <c r="D149" s="132"/>
      <c r="E149" s="132"/>
      <c r="F149" s="132"/>
      <c r="G149" s="237"/>
      <c r="H149" s="237"/>
    </row>
    <row r="150" spans="3:8" x14ac:dyDescent="0.3">
      <c r="C150" s="132"/>
      <c r="D150" s="132"/>
      <c r="E150" s="132"/>
      <c r="F150" s="132"/>
      <c r="G150" s="237"/>
      <c r="H150" s="237"/>
    </row>
    <row r="151" spans="3:8" x14ac:dyDescent="0.3">
      <c r="C151" s="132"/>
      <c r="D151" s="132"/>
      <c r="E151" s="132"/>
      <c r="F151" s="132"/>
      <c r="G151" s="237"/>
      <c r="H151" s="237"/>
    </row>
    <row r="152" spans="3:8" x14ac:dyDescent="0.3">
      <c r="C152" s="132"/>
      <c r="D152" s="132"/>
      <c r="E152" s="132"/>
      <c r="F152" s="132"/>
      <c r="G152" s="237"/>
      <c r="H152" s="237"/>
    </row>
    <row r="153" spans="3:8" x14ac:dyDescent="0.3">
      <c r="C153" s="132"/>
      <c r="D153" s="132"/>
      <c r="E153" s="132"/>
      <c r="F153" s="132"/>
      <c r="G153" s="237"/>
      <c r="H153" s="237"/>
    </row>
    <row r="154" spans="3:8" x14ac:dyDescent="0.3">
      <c r="C154" s="132"/>
      <c r="D154" s="132"/>
      <c r="E154" s="132"/>
      <c r="F154" s="132"/>
      <c r="G154" s="237"/>
      <c r="H154" s="237"/>
    </row>
    <row r="155" spans="3:8" x14ac:dyDescent="0.3">
      <c r="C155" s="132"/>
      <c r="D155" s="132"/>
      <c r="E155" s="132"/>
      <c r="F155" s="132"/>
      <c r="G155" s="237"/>
      <c r="H155" s="237"/>
    </row>
    <row r="156" spans="3:8" x14ac:dyDescent="0.3">
      <c r="C156" s="132"/>
      <c r="D156" s="132"/>
      <c r="E156" s="132"/>
      <c r="F156" s="132"/>
      <c r="G156" s="237"/>
      <c r="H156" s="237"/>
    </row>
    <row r="157" spans="3:8" x14ac:dyDescent="0.3">
      <c r="C157" s="132"/>
      <c r="D157" s="132"/>
      <c r="E157" s="132"/>
      <c r="F157" s="132"/>
      <c r="G157" s="237"/>
      <c r="H157" s="237"/>
    </row>
    <row r="158" spans="3:8" x14ac:dyDescent="0.3">
      <c r="C158" s="132"/>
      <c r="D158" s="132"/>
      <c r="E158" s="132"/>
      <c r="F158" s="132"/>
      <c r="G158" s="237"/>
      <c r="H158" s="237"/>
    </row>
    <row r="159" spans="3:8" x14ac:dyDescent="0.3">
      <c r="C159" s="132"/>
      <c r="D159" s="132"/>
      <c r="E159" s="132"/>
      <c r="F159" s="132"/>
      <c r="G159" s="237"/>
      <c r="H159" s="237"/>
    </row>
    <row r="160" spans="3:8" x14ac:dyDescent="0.3">
      <c r="C160" s="132"/>
      <c r="D160" s="132"/>
      <c r="E160" s="132"/>
      <c r="F160" s="132"/>
      <c r="G160" s="237"/>
      <c r="H160" s="237"/>
    </row>
    <row r="161" spans="3:8" x14ac:dyDescent="0.3">
      <c r="C161" s="132"/>
      <c r="D161" s="132"/>
      <c r="E161" s="132"/>
      <c r="F161" s="132"/>
      <c r="G161" s="237"/>
      <c r="H161" s="237"/>
    </row>
    <row r="162" spans="3:8" x14ac:dyDescent="0.3">
      <c r="C162" s="132"/>
      <c r="D162" s="132"/>
      <c r="E162" s="132"/>
      <c r="F162" s="132"/>
      <c r="G162" s="237"/>
      <c r="H162" s="237"/>
    </row>
    <row r="163" spans="3:8" x14ac:dyDescent="0.3">
      <c r="C163" s="132"/>
      <c r="D163" s="132"/>
      <c r="E163" s="132"/>
      <c r="F163" s="132"/>
      <c r="G163" s="237"/>
      <c r="H163" s="237"/>
    </row>
    <row r="164" spans="3:8" x14ac:dyDescent="0.3">
      <c r="C164" s="132"/>
      <c r="D164" s="132"/>
      <c r="E164" s="132"/>
      <c r="F164" s="132"/>
      <c r="G164" s="237"/>
      <c r="H164" s="237"/>
    </row>
    <row r="165" spans="3:8" x14ac:dyDescent="0.3">
      <c r="C165" s="132"/>
      <c r="D165" s="132"/>
      <c r="E165" s="132"/>
      <c r="F165" s="132"/>
      <c r="G165" s="237"/>
      <c r="H165" s="237"/>
    </row>
    <row r="166" spans="3:8" x14ac:dyDescent="0.3">
      <c r="C166" s="132"/>
      <c r="D166" s="132"/>
      <c r="E166" s="132"/>
      <c r="F166" s="132"/>
      <c r="G166" s="237"/>
      <c r="H166" s="237"/>
    </row>
    <row r="167" spans="3:8" x14ac:dyDescent="0.3">
      <c r="C167" s="132"/>
      <c r="D167" s="132"/>
      <c r="E167" s="132"/>
      <c r="F167" s="132"/>
      <c r="G167" s="237"/>
      <c r="H167" s="237"/>
    </row>
    <row r="168" spans="3:8" x14ac:dyDescent="0.3">
      <c r="C168" s="132"/>
      <c r="D168" s="132"/>
      <c r="E168" s="132"/>
      <c r="F168" s="132"/>
      <c r="G168" s="237"/>
      <c r="H168" s="237"/>
    </row>
    <row r="169" spans="3:8" x14ac:dyDescent="0.3">
      <c r="C169" s="132"/>
      <c r="D169" s="132"/>
      <c r="E169" s="132"/>
      <c r="F169" s="132"/>
      <c r="G169" s="237"/>
      <c r="H169" s="237"/>
    </row>
    <row r="170" spans="3:8" x14ac:dyDescent="0.3">
      <c r="C170" s="132"/>
      <c r="D170" s="132"/>
      <c r="E170" s="132"/>
      <c r="F170" s="132"/>
      <c r="G170" s="237"/>
      <c r="H170" s="237"/>
    </row>
    <row r="171" spans="3:8" x14ac:dyDescent="0.3">
      <c r="C171" s="132"/>
      <c r="D171" s="132"/>
      <c r="E171" s="132"/>
      <c r="F171" s="132"/>
      <c r="G171" s="237"/>
      <c r="H171" s="237"/>
    </row>
    <row r="172" spans="3:8" x14ac:dyDescent="0.3">
      <c r="D172" s="132"/>
      <c r="E172" s="132"/>
      <c r="F172" s="132"/>
      <c r="G172" s="237"/>
      <c r="H172" s="237"/>
    </row>
    <row r="173" spans="3:8" x14ac:dyDescent="0.3">
      <c r="D173" s="132"/>
      <c r="E173" s="132"/>
      <c r="F173" s="132"/>
      <c r="G173" s="237"/>
      <c r="H173" s="237"/>
    </row>
    <row r="174" spans="3:8" x14ac:dyDescent="0.3">
      <c r="D174" s="132"/>
      <c r="E174" s="132"/>
      <c r="F174" s="132"/>
      <c r="G174" s="237"/>
      <c r="H174" s="237"/>
    </row>
    <row r="175" spans="3:8" x14ac:dyDescent="0.3">
      <c r="D175" s="132"/>
      <c r="E175" s="132"/>
      <c r="F175" s="132"/>
      <c r="G175" s="237"/>
      <c r="H175" s="237"/>
    </row>
    <row r="176" spans="3:8" x14ac:dyDescent="0.3">
      <c r="D176" s="132"/>
      <c r="E176" s="132"/>
      <c r="F176" s="132"/>
      <c r="G176" s="237"/>
      <c r="H176" s="237"/>
    </row>
    <row r="177" spans="2:8" x14ac:dyDescent="0.3">
      <c r="D177" s="132"/>
      <c r="E177" s="132"/>
      <c r="F177" s="132"/>
      <c r="G177" s="237"/>
      <c r="H177" s="237"/>
    </row>
    <row r="178" spans="2:8" x14ac:dyDescent="0.3">
      <c r="D178" s="132"/>
      <c r="E178" s="132"/>
      <c r="F178" s="132"/>
      <c r="G178" s="237"/>
      <c r="H178" s="237"/>
    </row>
    <row r="179" spans="2:8" x14ac:dyDescent="0.3">
      <c r="D179" s="132"/>
      <c r="E179" s="132"/>
      <c r="F179" s="132"/>
      <c r="G179" s="237"/>
      <c r="H179" s="237"/>
    </row>
    <row r="180" spans="2:8" x14ac:dyDescent="0.3">
      <c r="D180" s="132"/>
      <c r="E180" s="132"/>
      <c r="F180" s="132"/>
      <c r="G180" s="237"/>
      <c r="H180" s="237"/>
    </row>
    <row r="181" spans="2:8" x14ac:dyDescent="0.3">
      <c r="D181" s="132"/>
      <c r="E181" s="132"/>
      <c r="F181" s="132"/>
      <c r="G181" s="237"/>
      <c r="H181" s="237"/>
    </row>
    <row r="182" spans="2:8" x14ac:dyDescent="0.3">
      <c r="D182" s="132"/>
      <c r="E182" s="132"/>
      <c r="F182" s="132"/>
      <c r="G182" s="237"/>
      <c r="H182" s="237"/>
    </row>
    <row r="183" spans="2:8" x14ac:dyDescent="0.3">
      <c r="B183" s="238"/>
      <c r="D183" s="132"/>
      <c r="E183" s="132"/>
      <c r="F183" s="132"/>
      <c r="G183" s="237"/>
      <c r="H183" s="237"/>
    </row>
    <row r="184" spans="2:8" x14ac:dyDescent="0.3">
      <c r="D184" s="132"/>
      <c r="E184" s="132"/>
      <c r="F184" s="132"/>
      <c r="G184" s="237"/>
      <c r="H184" s="237"/>
    </row>
    <row r="185" spans="2:8" x14ac:dyDescent="0.3">
      <c r="D185" s="132"/>
      <c r="E185" s="132"/>
      <c r="F185" s="132"/>
      <c r="G185" s="237"/>
      <c r="H185" s="237"/>
    </row>
    <row r="186" spans="2:8" x14ac:dyDescent="0.3">
      <c r="B186" s="238"/>
      <c r="D186" s="132"/>
      <c r="E186" s="132"/>
      <c r="F186" s="132"/>
      <c r="G186" s="237"/>
      <c r="H186" s="237"/>
    </row>
    <row r="187" spans="2:8" x14ac:dyDescent="0.3">
      <c r="B187" s="238"/>
      <c r="D187" s="132"/>
      <c r="E187" s="132"/>
      <c r="F187" s="132"/>
      <c r="G187" s="237"/>
      <c r="H187" s="237"/>
    </row>
    <row r="188" spans="2:8" x14ac:dyDescent="0.3">
      <c r="B188" s="238"/>
      <c r="D188" s="132"/>
      <c r="E188" s="132"/>
      <c r="F188" s="132"/>
      <c r="G188" s="237"/>
      <c r="H188" s="237"/>
    </row>
    <row r="189" spans="2:8" x14ac:dyDescent="0.3">
      <c r="D189" s="132"/>
      <c r="E189" s="132"/>
      <c r="F189" s="132"/>
      <c r="G189" s="237"/>
      <c r="H189" s="237"/>
    </row>
    <row r="190" spans="2:8" x14ac:dyDescent="0.3">
      <c r="B190" s="239"/>
      <c r="D190" s="132"/>
      <c r="E190" s="132"/>
      <c r="F190" s="132"/>
      <c r="G190" s="237"/>
      <c r="H190" s="237"/>
    </row>
    <row r="191" spans="2:8" x14ac:dyDescent="0.3">
      <c r="D191" s="132"/>
      <c r="E191" s="132"/>
      <c r="F191" s="132"/>
      <c r="G191" s="237"/>
      <c r="H191" s="237"/>
    </row>
    <row r="192" spans="2:8" x14ac:dyDescent="0.3">
      <c r="D192" s="132"/>
      <c r="E192" s="132"/>
      <c r="F192" s="132"/>
      <c r="G192" s="237"/>
      <c r="H192" s="237"/>
    </row>
    <row r="193" spans="4:8" x14ac:dyDescent="0.3">
      <c r="D193" s="132"/>
      <c r="E193" s="132"/>
      <c r="F193" s="132"/>
      <c r="G193" s="237"/>
      <c r="H193" s="237"/>
    </row>
    <row r="194" spans="4:8" x14ac:dyDescent="0.3">
      <c r="D194" s="132"/>
      <c r="E194" s="132"/>
      <c r="F194" s="132"/>
      <c r="G194" s="237"/>
      <c r="H194" s="237"/>
    </row>
    <row r="195" spans="4:8" x14ac:dyDescent="0.3">
      <c r="D195" s="132"/>
      <c r="E195" s="132"/>
      <c r="F195" s="132"/>
      <c r="G195" s="237"/>
      <c r="H195" s="237"/>
    </row>
    <row r="196" spans="4:8" x14ac:dyDescent="0.3">
      <c r="D196" s="132"/>
      <c r="E196" s="132"/>
      <c r="F196" s="132"/>
      <c r="G196" s="237"/>
      <c r="H196" s="237"/>
    </row>
    <row r="197" spans="4:8" x14ac:dyDescent="0.3">
      <c r="D197" s="132"/>
      <c r="E197" s="132"/>
      <c r="F197" s="132"/>
      <c r="G197" s="237"/>
      <c r="H197" s="237"/>
    </row>
    <row r="198" spans="4:8" x14ac:dyDescent="0.3">
      <c r="D198" s="132"/>
      <c r="E198" s="132"/>
      <c r="F198" s="132"/>
      <c r="G198" s="237"/>
      <c r="H198" s="237"/>
    </row>
    <row r="199" spans="4:8" x14ac:dyDescent="0.3">
      <c r="D199" s="132"/>
      <c r="E199" s="132"/>
      <c r="F199" s="132"/>
      <c r="G199" s="237"/>
      <c r="H199" s="237"/>
    </row>
    <row r="200" spans="4:8" x14ac:dyDescent="0.3">
      <c r="D200" s="132"/>
      <c r="E200" s="132"/>
      <c r="F200" s="132"/>
      <c r="G200" s="237"/>
      <c r="H200" s="237"/>
    </row>
    <row r="201" spans="4:8" x14ac:dyDescent="0.3">
      <c r="D201" s="132"/>
      <c r="E201" s="132"/>
      <c r="F201" s="132"/>
      <c r="G201" s="237"/>
      <c r="H201" s="237"/>
    </row>
    <row r="202" spans="4:8" x14ac:dyDescent="0.3">
      <c r="D202" s="132"/>
      <c r="E202" s="132"/>
      <c r="F202" s="132"/>
      <c r="G202" s="237"/>
      <c r="H202" s="237"/>
    </row>
    <row r="203" spans="4:8" x14ac:dyDescent="0.3">
      <c r="D203" s="132"/>
      <c r="E203" s="132"/>
      <c r="F203" s="132"/>
      <c r="G203" s="237"/>
      <c r="H203" s="237"/>
    </row>
    <row r="204" spans="4:8" x14ac:dyDescent="0.3">
      <c r="D204" s="132"/>
      <c r="E204" s="132"/>
      <c r="F204" s="132"/>
      <c r="G204" s="237"/>
      <c r="H204" s="237"/>
    </row>
    <row r="205" spans="4:8" x14ac:dyDescent="0.3">
      <c r="D205" s="132"/>
      <c r="E205" s="132"/>
      <c r="F205" s="132"/>
      <c r="G205" s="237"/>
      <c r="H205" s="237"/>
    </row>
    <row r="206" spans="4:8" x14ac:dyDescent="0.3">
      <c r="D206" s="132"/>
      <c r="E206" s="132"/>
      <c r="F206" s="132"/>
      <c r="G206" s="237"/>
      <c r="H206" s="237"/>
    </row>
    <row r="207" spans="4:8" x14ac:dyDescent="0.3">
      <c r="D207" s="132"/>
      <c r="E207" s="132"/>
      <c r="F207" s="132"/>
      <c r="G207" s="237"/>
      <c r="H207" s="237"/>
    </row>
    <row r="208" spans="4:8" x14ac:dyDescent="0.3">
      <c r="D208" s="132"/>
      <c r="E208" s="132"/>
      <c r="F208" s="132"/>
      <c r="G208" s="237"/>
      <c r="H208" s="237"/>
    </row>
    <row r="209" spans="4:8" x14ac:dyDescent="0.3">
      <c r="D209" s="132"/>
      <c r="E209" s="132"/>
      <c r="F209" s="132"/>
      <c r="G209" s="237"/>
      <c r="H209" s="237"/>
    </row>
    <row r="210" spans="4:8" x14ac:dyDescent="0.3">
      <c r="D210" s="132"/>
      <c r="E210" s="132"/>
      <c r="F210" s="132"/>
      <c r="G210" s="237"/>
      <c r="H210" s="237"/>
    </row>
    <row r="211" spans="4:8" x14ac:dyDescent="0.3">
      <c r="D211" s="132"/>
      <c r="E211" s="132"/>
      <c r="F211" s="132"/>
      <c r="G211" s="237"/>
      <c r="H211" s="237"/>
    </row>
    <row r="212" spans="4:8" x14ac:dyDescent="0.3">
      <c r="D212" s="132"/>
      <c r="E212" s="132"/>
      <c r="F212" s="132"/>
      <c r="G212" s="237"/>
      <c r="H212" s="237"/>
    </row>
    <row r="213" spans="4:8" x14ac:dyDescent="0.3">
      <c r="D213" s="132"/>
      <c r="E213" s="132"/>
      <c r="F213" s="132"/>
      <c r="G213" s="237"/>
      <c r="H213" s="237"/>
    </row>
    <row r="214" spans="4:8" x14ac:dyDescent="0.3">
      <c r="D214" s="132"/>
      <c r="E214" s="132"/>
      <c r="F214" s="132"/>
      <c r="G214" s="237"/>
      <c r="H214" s="237"/>
    </row>
    <row r="215" spans="4:8" x14ac:dyDescent="0.3">
      <c r="D215" s="132"/>
      <c r="E215" s="132"/>
      <c r="F215" s="132"/>
      <c r="G215" s="237"/>
      <c r="H215" s="237"/>
    </row>
    <row r="216" spans="4:8" x14ac:dyDescent="0.3">
      <c r="D216" s="132"/>
      <c r="E216" s="132"/>
      <c r="F216" s="132"/>
      <c r="G216" s="237"/>
      <c r="H216" s="237"/>
    </row>
    <row r="217" spans="4:8" x14ac:dyDescent="0.3">
      <c r="D217" s="132"/>
      <c r="E217" s="132"/>
      <c r="F217" s="132"/>
      <c r="G217" s="237"/>
      <c r="H217" s="237"/>
    </row>
    <row r="218" spans="4:8" x14ac:dyDescent="0.3">
      <c r="D218" s="132"/>
      <c r="E218" s="132"/>
      <c r="F218" s="132"/>
      <c r="G218" s="237"/>
      <c r="H218" s="237"/>
    </row>
    <row r="219" spans="4:8" x14ac:dyDescent="0.3">
      <c r="D219" s="132"/>
      <c r="E219" s="132"/>
      <c r="F219" s="132"/>
      <c r="G219" s="237"/>
      <c r="H219" s="237"/>
    </row>
    <row r="220" spans="4:8" x14ac:dyDescent="0.3">
      <c r="D220" s="132"/>
      <c r="E220" s="132"/>
      <c r="F220" s="132"/>
      <c r="G220" s="237"/>
      <c r="H220" s="237"/>
    </row>
    <row r="221" spans="4:8" x14ac:dyDescent="0.3">
      <c r="D221" s="132"/>
      <c r="E221" s="132"/>
      <c r="F221" s="132"/>
      <c r="G221" s="237"/>
      <c r="H221" s="237"/>
    </row>
    <row r="222" spans="4:8" x14ac:dyDescent="0.3">
      <c r="D222" s="132"/>
      <c r="E222" s="132"/>
      <c r="F222" s="132"/>
      <c r="G222" s="237"/>
      <c r="H222" s="237"/>
    </row>
    <row r="223" spans="4:8" x14ac:dyDescent="0.3">
      <c r="D223" s="132"/>
      <c r="E223" s="132"/>
      <c r="F223" s="132"/>
      <c r="G223" s="237"/>
      <c r="H223" s="237"/>
    </row>
    <row r="224" spans="4:8" x14ac:dyDescent="0.3">
      <c r="D224" s="132"/>
      <c r="E224" s="132"/>
      <c r="F224" s="132"/>
      <c r="G224" s="237"/>
      <c r="H224" s="237"/>
    </row>
    <row r="225" spans="4:8" x14ac:dyDescent="0.3">
      <c r="D225" s="132"/>
      <c r="E225" s="132"/>
      <c r="F225" s="132"/>
      <c r="G225" s="237"/>
      <c r="H225" s="237"/>
    </row>
    <row r="226" spans="4:8" x14ac:dyDescent="0.3">
      <c r="D226" s="132"/>
      <c r="E226" s="132"/>
      <c r="F226" s="132"/>
      <c r="G226" s="237"/>
      <c r="H226" s="237"/>
    </row>
    <row r="227" spans="4:8" x14ac:dyDescent="0.3">
      <c r="D227" s="132"/>
      <c r="E227" s="132"/>
      <c r="F227" s="132"/>
      <c r="G227" s="237"/>
      <c r="H227" s="237"/>
    </row>
    <row r="228" spans="4:8" x14ac:dyDescent="0.3">
      <c r="D228" s="132"/>
      <c r="E228" s="132"/>
      <c r="F228" s="132"/>
      <c r="G228" s="237"/>
      <c r="H228" s="237"/>
    </row>
    <row r="229" spans="4:8" x14ac:dyDescent="0.3">
      <c r="D229" s="132"/>
      <c r="E229" s="132"/>
      <c r="F229" s="132"/>
      <c r="G229" s="237"/>
      <c r="H229" s="237"/>
    </row>
    <row r="230" spans="4:8" x14ac:dyDescent="0.3">
      <c r="D230" s="132"/>
      <c r="E230" s="132"/>
      <c r="F230" s="132"/>
      <c r="G230" s="237"/>
      <c r="H230" s="237"/>
    </row>
    <row r="231" spans="4:8" x14ac:dyDescent="0.3">
      <c r="D231" s="132"/>
      <c r="E231" s="132"/>
      <c r="F231" s="132"/>
      <c r="G231" s="237"/>
      <c r="H231" s="237"/>
    </row>
    <row r="232" spans="4:8" x14ac:dyDescent="0.3">
      <c r="D232" s="132"/>
      <c r="E232" s="132"/>
      <c r="F232" s="132"/>
      <c r="G232" s="237"/>
      <c r="H232" s="237"/>
    </row>
    <row r="233" spans="4:8" x14ac:dyDescent="0.3">
      <c r="D233" s="132"/>
      <c r="E233" s="132"/>
      <c r="F233" s="132"/>
      <c r="G233" s="237"/>
      <c r="H233" s="237"/>
    </row>
    <row r="234" spans="4:8" x14ac:dyDescent="0.3">
      <c r="D234" s="132"/>
      <c r="E234" s="132"/>
      <c r="F234" s="132"/>
      <c r="G234" s="237"/>
      <c r="H234" s="237"/>
    </row>
    <row r="235" spans="4:8" x14ac:dyDescent="0.3">
      <c r="D235" s="132"/>
      <c r="E235" s="132"/>
      <c r="F235" s="132"/>
      <c r="G235" s="237"/>
      <c r="H235" s="237"/>
    </row>
    <row r="236" spans="4:8" x14ac:dyDescent="0.3">
      <c r="D236" s="132"/>
      <c r="E236" s="132"/>
      <c r="F236" s="132"/>
      <c r="G236" s="237"/>
      <c r="H236" s="237"/>
    </row>
    <row r="237" spans="4:8" x14ac:dyDescent="0.3">
      <c r="D237" s="132"/>
      <c r="E237" s="132"/>
      <c r="F237" s="132"/>
      <c r="G237" s="237"/>
      <c r="H237" s="237"/>
    </row>
    <row r="238" spans="4:8" x14ac:dyDescent="0.3">
      <c r="D238" s="132"/>
      <c r="E238" s="132"/>
      <c r="F238" s="132"/>
      <c r="G238" s="237"/>
      <c r="H238" s="237"/>
    </row>
    <row r="239" spans="4:8" x14ac:dyDescent="0.3">
      <c r="D239" s="132"/>
      <c r="E239" s="132"/>
      <c r="F239" s="132"/>
      <c r="G239" s="237"/>
      <c r="H239" s="237"/>
    </row>
    <row r="240" spans="4:8" x14ac:dyDescent="0.3">
      <c r="D240" s="132"/>
      <c r="E240" s="132"/>
      <c r="F240" s="132"/>
      <c r="G240" s="237"/>
      <c r="H240" s="237"/>
    </row>
    <row r="241" spans="4:8" x14ac:dyDescent="0.3">
      <c r="D241" s="132"/>
      <c r="E241" s="132"/>
      <c r="F241" s="132"/>
      <c r="G241" s="237"/>
      <c r="H241" s="237"/>
    </row>
    <row r="242" spans="4:8" x14ac:dyDescent="0.3">
      <c r="D242" s="132"/>
      <c r="E242" s="132"/>
      <c r="F242" s="132"/>
      <c r="G242" s="237"/>
      <c r="H242" s="237"/>
    </row>
    <row r="243" spans="4:8" x14ac:dyDescent="0.3">
      <c r="D243" s="132"/>
      <c r="E243" s="132"/>
      <c r="F243" s="132"/>
      <c r="G243" s="237"/>
      <c r="H243" s="237"/>
    </row>
    <row r="244" spans="4:8" x14ac:dyDescent="0.3">
      <c r="D244" s="132"/>
      <c r="E244" s="132"/>
      <c r="F244" s="132"/>
      <c r="G244" s="237"/>
      <c r="H244" s="237"/>
    </row>
    <row r="245" spans="4:8" x14ac:dyDescent="0.3">
      <c r="D245" s="132"/>
      <c r="E245" s="132"/>
      <c r="F245" s="132"/>
      <c r="G245" s="237"/>
      <c r="H245" s="237"/>
    </row>
    <row r="246" spans="4:8" x14ac:dyDescent="0.3">
      <c r="D246" s="132"/>
      <c r="E246" s="132"/>
      <c r="F246" s="132"/>
      <c r="G246" s="237"/>
      <c r="H246" s="237"/>
    </row>
    <row r="247" spans="4:8" x14ac:dyDescent="0.3">
      <c r="D247" s="132"/>
      <c r="E247" s="132"/>
      <c r="F247" s="132"/>
      <c r="G247" s="237"/>
      <c r="H247" s="237"/>
    </row>
    <row r="248" spans="4:8" x14ac:dyDescent="0.3">
      <c r="D248" s="132"/>
      <c r="E248" s="132"/>
      <c r="F248" s="132"/>
      <c r="G248" s="237"/>
      <c r="H248" s="237"/>
    </row>
    <row r="249" spans="4:8" x14ac:dyDescent="0.3">
      <c r="D249" s="132"/>
      <c r="E249" s="132"/>
      <c r="F249" s="132"/>
      <c r="G249" s="237"/>
      <c r="H249" s="237"/>
    </row>
    <row r="250" spans="4:8" x14ac:dyDescent="0.3">
      <c r="D250" s="132"/>
      <c r="E250" s="132"/>
      <c r="F250" s="132"/>
      <c r="G250" s="237"/>
      <c r="H250" s="237"/>
    </row>
    <row r="251" spans="4:8" x14ac:dyDescent="0.3">
      <c r="D251" s="132"/>
      <c r="E251" s="132"/>
      <c r="F251" s="132"/>
      <c r="G251" s="237"/>
      <c r="H251" s="237"/>
    </row>
    <row r="252" spans="4:8" x14ac:dyDescent="0.3">
      <c r="D252" s="132"/>
      <c r="E252" s="132"/>
      <c r="F252" s="132"/>
      <c r="G252" s="237"/>
      <c r="H252" s="237"/>
    </row>
    <row r="253" spans="4:8" x14ac:dyDescent="0.3">
      <c r="D253" s="132"/>
      <c r="E253" s="132"/>
      <c r="F253" s="132"/>
      <c r="G253" s="237"/>
      <c r="H253" s="237"/>
    </row>
    <row r="254" spans="4:8" x14ac:dyDescent="0.3">
      <c r="D254" s="132"/>
      <c r="E254" s="132"/>
      <c r="F254" s="132"/>
      <c r="G254" s="237"/>
      <c r="H254" s="237"/>
    </row>
    <row r="255" spans="4:8" x14ac:dyDescent="0.3">
      <c r="D255" s="132"/>
      <c r="E255" s="132"/>
      <c r="F255" s="132"/>
      <c r="G255" s="237"/>
      <c r="H255" s="237"/>
    </row>
    <row r="256" spans="4:8" x14ac:dyDescent="0.3">
      <c r="D256" s="132"/>
      <c r="E256" s="132"/>
      <c r="F256" s="132"/>
      <c r="G256" s="237"/>
      <c r="H256" s="237"/>
    </row>
    <row r="257" spans="4:8" x14ac:dyDescent="0.3">
      <c r="D257" s="132"/>
      <c r="E257" s="132"/>
      <c r="F257" s="132"/>
      <c r="G257" s="237"/>
      <c r="H257" s="237"/>
    </row>
    <row r="258" spans="4:8" x14ac:dyDescent="0.3">
      <c r="D258" s="132"/>
      <c r="E258" s="132"/>
      <c r="F258" s="132"/>
      <c r="G258" s="237"/>
      <c r="H258" s="237"/>
    </row>
    <row r="259" spans="4:8" x14ac:dyDescent="0.3">
      <c r="D259" s="132"/>
      <c r="E259" s="132"/>
      <c r="F259" s="132"/>
      <c r="G259" s="237"/>
      <c r="H259" s="237"/>
    </row>
    <row r="260" spans="4:8" x14ac:dyDescent="0.3">
      <c r="D260" s="132"/>
      <c r="E260" s="132"/>
      <c r="F260" s="132"/>
      <c r="G260" s="237"/>
      <c r="H260" s="237"/>
    </row>
    <row r="261" spans="4:8" x14ac:dyDescent="0.3">
      <c r="D261" s="132"/>
      <c r="E261" s="132"/>
      <c r="F261" s="132"/>
      <c r="G261" s="237"/>
      <c r="H261" s="237"/>
    </row>
    <row r="262" spans="4:8" x14ac:dyDescent="0.3">
      <c r="D262" s="132"/>
      <c r="E262" s="132"/>
      <c r="F262" s="132"/>
      <c r="G262" s="237"/>
      <c r="H262" s="237"/>
    </row>
    <row r="263" spans="4:8" x14ac:dyDescent="0.3">
      <c r="D263" s="132"/>
      <c r="E263" s="132"/>
      <c r="F263" s="132"/>
      <c r="G263" s="237"/>
      <c r="H263" s="237"/>
    </row>
    <row r="264" spans="4:8" x14ac:dyDescent="0.3">
      <c r="D264" s="132"/>
      <c r="E264" s="132"/>
      <c r="F264" s="132"/>
      <c r="G264" s="237"/>
      <c r="H264" s="237"/>
    </row>
    <row r="265" spans="4:8" x14ac:dyDescent="0.3">
      <c r="D265" s="132"/>
      <c r="E265" s="132"/>
      <c r="F265" s="132"/>
      <c r="G265" s="237"/>
      <c r="H265" s="237"/>
    </row>
    <row r="266" spans="4:8" x14ac:dyDescent="0.3">
      <c r="D266" s="132"/>
      <c r="E266" s="132"/>
      <c r="F266" s="132"/>
      <c r="G266" s="237"/>
      <c r="H266" s="237"/>
    </row>
    <row r="267" spans="4:8" x14ac:dyDescent="0.3">
      <c r="D267" s="132"/>
      <c r="E267" s="132"/>
      <c r="F267" s="132"/>
      <c r="G267" s="237"/>
      <c r="H267" s="237"/>
    </row>
    <row r="268" spans="4:8" x14ac:dyDescent="0.3">
      <c r="D268" s="132"/>
      <c r="E268" s="132"/>
      <c r="F268" s="132"/>
      <c r="G268" s="237"/>
      <c r="H268" s="237"/>
    </row>
    <row r="269" spans="4:8" x14ac:dyDescent="0.3">
      <c r="D269" s="132"/>
      <c r="E269" s="132"/>
      <c r="F269" s="132"/>
      <c r="G269" s="237"/>
      <c r="H269" s="237"/>
    </row>
    <row r="270" spans="4:8" x14ac:dyDescent="0.3">
      <c r="D270" s="132"/>
      <c r="E270" s="132"/>
      <c r="F270" s="132"/>
      <c r="G270" s="237"/>
      <c r="H270" s="237"/>
    </row>
    <row r="271" spans="4:8" x14ac:dyDescent="0.3">
      <c r="D271" s="132"/>
      <c r="E271" s="132"/>
      <c r="F271" s="132"/>
      <c r="G271" s="237"/>
      <c r="H271" s="237"/>
    </row>
    <row r="272" spans="4:8" x14ac:dyDescent="0.3">
      <c r="D272" s="132"/>
      <c r="E272" s="132"/>
      <c r="F272" s="132"/>
      <c r="G272" s="237"/>
      <c r="H272" s="237"/>
    </row>
    <row r="273" spans="4:8" x14ac:dyDescent="0.3">
      <c r="D273" s="132"/>
      <c r="E273" s="132"/>
      <c r="F273" s="132"/>
      <c r="G273" s="237"/>
      <c r="H273" s="237"/>
    </row>
    <row r="274" spans="4:8" x14ac:dyDescent="0.3">
      <c r="D274" s="132"/>
      <c r="E274" s="132"/>
      <c r="F274" s="132"/>
      <c r="G274" s="237"/>
      <c r="H274" s="237"/>
    </row>
    <row r="275" spans="4:8" x14ac:dyDescent="0.3">
      <c r="D275" s="132"/>
      <c r="E275" s="132"/>
      <c r="F275" s="132"/>
      <c r="G275" s="237"/>
      <c r="H275" s="237"/>
    </row>
    <row r="276" spans="4:8" x14ac:dyDescent="0.3">
      <c r="D276" s="132"/>
      <c r="E276" s="132"/>
      <c r="F276" s="132"/>
      <c r="G276" s="237"/>
      <c r="H276" s="237"/>
    </row>
    <row r="277" spans="4:8" x14ac:dyDescent="0.3">
      <c r="D277" s="132"/>
      <c r="E277" s="132"/>
      <c r="F277" s="132"/>
      <c r="G277" s="237"/>
      <c r="H277" s="237"/>
    </row>
    <row r="278" spans="4:8" x14ac:dyDescent="0.3">
      <c r="D278" s="132"/>
      <c r="E278" s="132"/>
      <c r="F278" s="132"/>
      <c r="G278" s="237"/>
      <c r="H278" s="237"/>
    </row>
    <row r="279" spans="4:8" x14ac:dyDescent="0.3">
      <c r="D279" s="132"/>
      <c r="E279" s="132"/>
      <c r="F279" s="132"/>
      <c r="G279" s="237"/>
      <c r="H279" s="237"/>
    </row>
    <row r="280" spans="4:8" x14ac:dyDescent="0.3">
      <c r="D280" s="132"/>
      <c r="E280" s="132"/>
      <c r="F280" s="132"/>
      <c r="G280" s="237"/>
      <c r="H280" s="237"/>
    </row>
    <row r="281" spans="4:8" x14ac:dyDescent="0.3">
      <c r="D281" s="132"/>
      <c r="E281" s="132"/>
      <c r="F281" s="132"/>
      <c r="G281" s="237"/>
      <c r="H281" s="237"/>
    </row>
    <row r="282" spans="4:8" x14ac:dyDescent="0.3">
      <c r="D282" s="132"/>
      <c r="E282" s="132"/>
      <c r="F282" s="132"/>
      <c r="G282" s="237"/>
      <c r="H282" s="237"/>
    </row>
    <row r="283" spans="4:8" x14ac:dyDescent="0.3">
      <c r="D283" s="132"/>
      <c r="E283" s="132"/>
      <c r="F283" s="132"/>
      <c r="G283" s="237"/>
      <c r="H283" s="237"/>
    </row>
    <row r="284" spans="4:8" x14ac:dyDescent="0.3">
      <c r="D284" s="132"/>
      <c r="E284" s="132"/>
      <c r="F284" s="132"/>
      <c r="G284" s="237"/>
      <c r="H284" s="237"/>
    </row>
    <row r="285" spans="4:8" x14ac:dyDescent="0.3">
      <c r="D285" s="132"/>
      <c r="E285" s="132"/>
      <c r="F285" s="132"/>
      <c r="G285" s="237"/>
      <c r="H285" s="237"/>
    </row>
    <row r="286" spans="4:8" x14ac:dyDescent="0.3">
      <c r="D286" s="132"/>
      <c r="E286" s="132"/>
      <c r="F286" s="132"/>
      <c r="G286" s="237"/>
      <c r="H286" s="237"/>
    </row>
    <row r="287" spans="4:8" x14ac:dyDescent="0.3">
      <c r="D287" s="132"/>
      <c r="E287" s="132"/>
      <c r="F287" s="132"/>
      <c r="G287" s="237"/>
      <c r="H287" s="237"/>
    </row>
    <row r="288" spans="4:8" x14ac:dyDescent="0.3">
      <c r="D288" s="132"/>
      <c r="E288" s="132"/>
      <c r="F288" s="132"/>
      <c r="G288" s="237"/>
      <c r="H288" s="237"/>
    </row>
    <row r="289" spans="4:8" x14ac:dyDescent="0.3">
      <c r="D289" s="132"/>
      <c r="E289" s="132"/>
      <c r="F289" s="132"/>
      <c r="G289" s="237"/>
      <c r="H289" s="237"/>
    </row>
    <row r="290" spans="4:8" x14ac:dyDescent="0.3">
      <c r="D290" s="132"/>
      <c r="E290" s="132"/>
      <c r="F290" s="132"/>
      <c r="G290" s="237"/>
      <c r="H290" s="237"/>
    </row>
    <row r="291" spans="4:8" x14ac:dyDescent="0.3">
      <c r="D291" s="132"/>
      <c r="E291" s="132"/>
      <c r="F291" s="132"/>
      <c r="G291" s="237"/>
      <c r="H291" s="237"/>
    </row>
    <row r="292" spans="4:8" x14ac:dyDescent="0.3">
      <c r="D292" s="132"/>
      <c r="E292" s="132"/>
      <c r="F292" s="132"/>
      <c r="G292" s="237"/>
      <c r="H292" s="237"/>
    </row>
    <row r="293" spans="4:8" x14ac:dyDescent="0.3">
      <c r="D293" s="132"/>
      <c r="E293" s="132"/>
      <c r="F293" s="132"/>
      <c r="G293" s="237"/>
      <c r="H293" s="237"/>
    </row>
    <row r="294" spans="4:8" x14ac:dyDescent="0.3">
      <c r="D294" s="132"/>
      <c r="E294" s="132"/>
      <c r="F294" s="132"/>
      <c r="G294" s="237"/>
      <c r="H294" s="237"/>
    </row>
    <row r="295" spans="4:8" x14ac:dyDescent="0.3">
      <c r="D295" s="132"/>
      <c r="E295" s="132"/>
      <c r="F295" s="132"/>
      <c r="G295" s="237"/>
      <c r="H295" s="237"/>
    </row>
    <row r="296" spans="4:8" x14ac:dyDescent="0.3">
      <c r="D296" s="132"/>
      <c r="E296" s="132"/>
      <c r="F296" s="132"/>
      <c r="G296" s="237"/>
      <c r="H296" s="237"/>
    </row>
    <row r="297" spans="4:8" x14ac:dyDescent="0.3">
      <c r="D297" s="132"/>
      <c r="E297" s="132"/>
      <c r="F297" s="132"/>
      <c r="G297" s="237"/>
      <c r="H297" s="237"/>
    </row>
    <row r="298" spans="4:8" x14ac:dyDescent="0.3">
      <c r="D298" s="132"/>
      <c r="E298" s="132"/>
      <c r="F298" s="132"/>
      <c r="G298" s="237"/>
      <c r="H298" s="237"/>
    </row>
    <row r="299" spans="4:8" x14ac:dyDescent="0.3">
      <c r="D299" s="132"/>
      <c r="E299" s="132"/>
      <c r="F299" s="132"/>
      <c r="G299" s="237"/>
      <c r="H299" s="237"/>
    </row>
    <row r="300" spans="4:8" x14ac:dyDescent="0.3">
      <c r="D300" s="132"/>
      <c r="E300" s="132"/>
      <c r="F300" s="132"/>
      <c r="G300" s="237"/>
      <c r="H300" s="237"/>
    </row>
    <row r="301" spans="4:8" x14ac:dyDescent="0.3">
      <c r="D301" s="132"/>
      <c r="E301" s="132"/>
      <c r="F301" s="132"/>
      <c r="G301" s="237"/>
      <c r="H301" s="237"/>
    </row>
    <row r="302" spans="4:8" x14ac:dyDescent="0.3">
      <c r="D302" s="132"/>
      <c r="E302" s="132"/>
      <c r="F302" s="132"/>
      <c r="G302" s="237"/>
      <c r="H302" s="237"/>
    </row>
    <row r="303" spans="4:8" x14ac:dyDescent="0.3">
      <c r="D303" s="132"/>
      <c r="E303" s="132"/>
      <c r="F303" s="132"/>
      <c r="G303" s="237"/>
      <c r="H303" s="237"/>
    </row>
    <row r="304" spans="4:8" x14ac:dyDescent="0.3">
      <c r="D304" s="132"/>
      <c r="E304" s="132"/>
      <c r="F304" s="132"/>
      <c r="G304" s="237"/>
      <c r="H304" s="237"/>
    </row>
    <row r="305" spans="4:8" x14ac:dyDescent="0.3">
      <c r="D305" s="132"/>
      <c r="E305" s="132"/>
      <c r="F305" s="132"/>
      <c r="G305" s="237"/>
      <c r="H305" s="237"/>
    </row>
    <row r="306" spans="4:8" x14ac:dyDescent="0.3">
      <c r="D306" s="132"/>
      <c r="E306" s="132"/>
      <c r="F306" s="132"/>
      <c r="G306" s="237"/>
      <c r="H306" s="237"/>
    </row>
    <row r="307" spans="4:8" x14ac:dyDescent="0.3">
      <c r="D307" s="132"/>
      <c r="E307" s="132"/>
      <c r="F307" s="132"/>
      <c r="G307" s="237"/>
      <c r="H307" s="237"/>
    </row>
    <row r="308" spans="4:8" x14ac:dyDescent="0.3">
      <c r="D308" s="132"/>
      <c r="E308" s="132"/>
      <c r="F308" s="132"/>
      <c r="G308" s="237"/>
      <c r="H308" s="237"/>
    </row>
    <row r="309" spans="4:8" x14ac:dyDescent="0.3">
      <c r="D309" s="132"/>
      <c r="E309" s="132"/>
      <c r="F309" s="132"/>
    </row>
    <row r="310" spans="4:8" x14ac:dyDescent="0.3">
      <c r="D310" s="132"/>
      <c r="E310" s="132"/>
      <c r="F310" s="132"/>
    </row>
    <row r="311" spans="4:8" x14ac:dyDescent="0.3">
      <c r="D311" s="132"/>
      <c r="E311" s="132"/>
      <c r="F311" s="132"/>
    </row>
    <row r="312" spans="4:8" x14ac:dyDescent="0.3">
      <c r="D312" s="132"/>
      <c r="E312" s="132"/>
      <c r="F312" s="132"/>
    </row>
    <row r="313" spans="4:8" x14ac:dyDescent="0.3">
      <c r="D313" s="132"/>
      <c r="E313" s="132"/>
      <c r="F313" s="132"/>
    </row>
    <row r="314" spans="4:8" x14ac:dyDescent="0.3">
      <c r="D314" s="132"/>
      <c r="E314" s="132"/>
      <c r="F314" s="132"/>
    </row>
    <row r="315" spans="4:8" x14ac:dyDescent="0.3">
      <c r="D315" s="132"/>
      <c r="E315" s="132"/>
      <c r="F315" s="132"/>
    </row>
    <row r="316" spans="4:8" x14ac:dyDescent="0.3">
      <c r="D316" s="132"/>
      <c r="E316" s="132"/>
      <c r="F316" s="132"/>
    </row>
    <row r="317" spans="4:8" x14ac:dyDescent="0.3">
      <c r="D317" s="132"/>
      <c r="E317" s="132"/>
      <c r="F317" s="132"/>
    </row>
    <row r="318" spans="4:8" x14ac:dyDescent="0.3">
      <c r="D318" s="132"/>
      <c r="E318" s="132"/>
      <c r="F318" s="132"/>
    </row>
    <row r="319" spans="4:8" x14ac:dyDescent="0.3">
      <c r="D319" s="132"/>
      <c r="E319" s="132"/>
      <c r="F319" s="132"/>
    </row>
    <row r="320" spans="4:8" x14ac:dyDescent="0.3">
      <c r="D320" s="132"/>
      <c r="E320" s="132"/>
      <c r="F320" s="132"/>
    </row>
    <row r="321" spans="4:6" x14ac:dyDescent="0.3">
      <c r="D321" s="132"/>
      <c r="E321" s="132"/>
      <c r="F321" s="132"/>
    </row>
    <row r="322" spans="4:6" x14ac:dyDescent="0.3">
      <c r="D322" s="132"/>
      <c r="E322" s="132"/>
      <c r="F322" s="132"/>
    </row>
    <row r="323" spans="4:6" x14ac:dyDescent="0.3">
      <c r="D323" s="132"/>
      <c r="E323" s="132"/>
      <c r="F323" s="132"/>
    </row>
    <row r="324" spans="4:6" x14ac:dyDescent="0.3">
      <c r="D324" s="132"/>
      <c r="E324" s="132"/>
      <c r="F324" s="132"/>
    </row>
    <row r="325" spans="4:6" x14ac:dyDescent="0.3">
      <c r="D325" s="132"/>
      <c r="E325" s="132"/>
      <c r="F325" s="132"/>
    </row>
    <row r="326" spans="4:6" x14ac:dyDescent="0.3">
      <c r="D326" s="132"/>
      <c r="E326" s="132"/>
      <c r="F326" s="132"/>
    </row>
    <row r="327" spans="4:6" x14ac:dyDescent="0.3">
      <c r="D327" s="132"/>
      <c r="E327" s="132"/>
      <c r="F327" s="132"/>
    </row>
    <row r="328" spans="4:6" x14ac:dyDescent="0.3">
      <c r="D328" s="132"/>
      <c r="E328" s="132"/>
      <c r="F328" s="132"/>
    </row>
    <row r="329" spans="4:6" x14ac:dyDescent="0.3">
      <c r="D329" s="132"/>
      <c r="E329" s="132"/>
      <c r="F329" s="132"/>
    </row>
    <row r="330" spans="4:6" x14ac:dyDescent="0.3">
      <c r="D330" s="132"/>
      <c r="E330" s="132"/>
      <c r="F330" s="132"/>
    </row>
    <row r="331" spans="4:6" x14ac:dyDescent="0.3">
      <c r="D331" s="132"/>
      <c r="E331" s="132"/>
      <c r="F331" s="132"/>
    </row>
    <row r="332" spans="4:6" x14ac:dyDescent="0.3">
      <c r="D332" s="132"/>
      <c r="E332" s="132"/>
      <c r="F332" s="132"/>
    </row>
    <row r="333" spans="4:6" x14ac:dyDescent="0.3">
      <c r="D333" s="132"/>
      <c r="E333" s="132"/>
      <c r="F333" s="132"/>
    </row>
    <row r="334" spans="4:6" x14ac:dyDescent="0.3">
      <c r="D334" s="132"/>
      <c r="E334" s="132"/>
      <c r="F334" s="132"/>
    </row>
    <row r="335" spans="4:6" x14ac:dyDescent="0.3">
      <c r="D335" s="132"/>
      <c r="E335" s="132"/>
      <c r="F335" s="132"/>
    </row>
    <row r="336" spans="4:6" x14ac:dyDescent="0.3">
      <c r="D336" s="132"/>
      <c r="E336" s="132"/>
      <c r="F336" s="132"/>
    </row>
    <row r="337" spans="4:6" x14ac:dyDescent="0.3">
      <c r="D337" s="132"/>
      <c r="E337" s="132"/>
      <c r="F337" s="132"/>
    </row>
    <row r="338" spans="4:6" x14ac:dyDescent="0.3">
      <c r="D338" s="132"/>
      <c r="E338" s="132"/>
      <c r="F338" s="132"/>
    </row>
    <row r="339" spans="4:6" x14ac:dyDescent="0.3">
      <c r="D339" s="132"/>
      <c r="E339" s="132"/>
      <c r="F339" s="132"/>
    </row>
    <row r="340" spans="4:6" x14ac:dyDescent="0.3">
      <c r="D340" s="132"/>
      <c r="E340" s="132"/>
      <c r="F340" s="132"/>
    </row>
    <row r="341" spans="4:6" x14ac:dyDescent="0.3">
      <c r="D341" s="132"/>
      <c r="E341" s="132"/>
      <c r="F341" s="132"/>
    </row>
    <row r="342" spans="4:6" x14ac:dyDescent="0.3">
      <c r="D342" s="132"/>
      <c r="E342" s="132"/>
      <c r="F342" s="132"/>
    </row>
    <row r="343" spans="4:6" x14ac:dyDescent="0.3">
      <c r="D343" s="132"/>
      <c r="E343" s="132"/>
      <c r="F343" s="132"/>
    </row>
    <row r="344" spans="4:6" x14ac:dyDescent="0.3">
      <c r="D344" s="132"/>
      <c r="E344" s="132"/>
      <c r="F344" s="132"/>
    </row>
    <row r="345" spans="4:6" x14ac:dyDescent="0.3">
      <c r="D345" s="132"/>
      <c r="E345" s="132"/>
      <c r="F345" s="132"/>
    </row>
    <row r="346" spans="4:6" x14ac:dyDescent="0.3">
      <c r="D346" s="132"/>
      <c r="E346" s="132"/>
      <c r="F346" s="132"/>
    </row>
    <row r="347" spans="4:6" x14ac:dyDescent="0.3">
      <c r="D347" s="132"/>
      <c r="E347" s="132"/>
      <c r="F347" s="132"/>
    </row>
    <row r="348" spans="4:6" x14ac:dyDescent="0.3">
      <c r="D348" s="132"/>
      <c r="E348" s="132"/>
      <c r="F348" s="132"/>
    </row>
    <row r="349" spans="4:6" x14ac:dyDescent="0.3">
      <c r="D349" s="132"/>
      <c r="E349" s="132"/>
      <c r="F349" s="132"/>
    </row>
    <row r="350" spans="4:6" x14ac:dyDescent="0.3">
      <c r="D350" s="132"/>
      <c r="E350" s="132"/>
      <c r="F350" s="132"/>
    </row>
    <row r="351" spans="4:6" x14ac:dyDescent="0.3">
      <c r="D351" s="132"/>
      <c r="E351" s="132"/>
      <c r="F351" s="132"/>
    </row>
    <row r="352" spans="4:6" x14ac:dyDescent="0.3">
      <c r="D352" s="132"/>
      <c r="E352" s="132"/>
      <c r="F352" s="132"/>
    </row>
    <row r="353" spans="4:6" x14ac:dyDescent="0.3">
      <c r="D353" s="132"/>
      <c r="E353" s="132"/>
      <c r="F353" s="132"/>
    </row>
    <row r="354" spans="4:6" x14ac:dyDescent="0.3">
      <c r="D354" s="132"/>
      <c r="E354" s="132"/>
      <c r="F354" s="132"/>
    </row>
    <row r="355" spans="4:6" x14ac:dyDescent="0.3">
      <c r="D355" s="132"/>
      <c r="E355" s="132"/>
      <c r="F355" s="132"/>
    </row>
    <row r="356" spans="4:6" x14ac:dyDescent="0.3">
      <c r="D356" s="132"/>
      <c r="E356" s="132"/>
      <c r="F356" s="132"/>
    </row>
    <row r="357" spans="4:6" x14ac:dyDescent="0.3">
      <c r="D357" s="132"/>
      <c r="E357" s="132"/>
      <c r="F357" s="132"/>
    </row>
    <row r="358" spans="4:6" x14ac:dyDescent="0.3">
      <c r="D358" s="132"/>
      <c r="E358" s="132"/>
      <c r="F358" s="132"/>
    </row>
    <row r="359" spans="4:6" x14ac:dyDescent="0.3">
      <c r="D359" s="132"/>
      <c r="E359" s="132"/>
      <c r="F359" s="132"/>
    </row>
    <row r="360" spans="4:6" x14ac:dyDescent="0.3">
      <c r="D360" s="132"/>
      <c r="E360" s="132"/>
      <c r="F360" s="132"/>
    </row>
    <row r="361" spans="4:6" x14ac:dyDescent="0.3">
      <c r="D361" s="132"/>
      <c r="E361" s="132"/>
      <c r="F361" s="132"/>
    </row>
    <row r="362" spans="4:6" x14ac:dyDescent="0.3">
      <c r="D362" s="132"/>
      <c r="E362" s="132"/>
      <c r="F362" s="132"/>
    </row>
    <row r="363" spans="4:6" x14ac:dyDescent="0.3">
      <c r="D363" s="132"/>
      <c r="E363" s="132"/>
      <c r="F363" s="132"/>
    </row>
    <row r="364" spans="4:6" x14ac:dyDescent="0.3">
      <c r="D364" s="132"/>
      <c r="E364" s="132"/>
      <c r="F364" s="132"/>
    </row>
    <row r="365" spans="4:6" x14ac:dyDescent="0.3">
      <c r="D365" s="132"/>
      <c r="E365" s="132"/>
      <c r="F365" s="132"/>
    </row>
    <row r="366" spans="4:6" x14ac:dyDescent="0.3">
      <c r="D366" s="132"/>
      <c r="E366" s="132"/>
      <c r="F366" s="132"/>
    </row>
    <row r="367" spans="4:6" x14ac:dyDescent="0.3">
      <c r="D367" s="132"/>
      <c r="E367" s="132"/>
      <c r="F367" s="132"/>
    </row>
    <row r="368" spans="4:6" x14ac:dyDescent="0.3">
      <c r="D368" s="132"/>
      <c r="E368" s="132"/>
      <c r="F368" s="132"/>
    </row>
    <row r="369" spans="4:6" x14ac:dyDescent="0.3">
      <c r="D369" s="132"/>
      <c r="E369" s="132"/>
      <c r="F369" s="132"/>
    </row>
    <row r="370" spans="4:6" x14ac:dyDescent="0.3">
      <c r="D370" s="132"/>
      <c r="E370" s="132"/>
      <c r="F370" s="132"/>
    </row>
    <row r="371" spans="4:6" x14ac:dyDescent="0.3">
      <c r="D371" s="132"/>
      <c r="E371" s="132"/>
      <c r="F371" s="132"/>
    </row>
    <row r="372" spans="4:6" x14ac:dyDescent="0.3">
      <c r="D372" s="132"/>
      <c r="E372" s="132"/>
      <c r="F372" s="132"/>
    </row>
    <row r="373" spans="4:6" x14ac:dyDescent="0.3">
      <c r="D373" s="132"/>
      <c r="E373" s="132"/>
      <c r="F373" s="132"/>
    </row>
    <row r="374" spans="4:6" x14ac:dyDescent="0.3">
      <c r="D374" s="132"/>
      <c r="E374" s="132"/>
      <c r="F374" s="132"/>
    </row>
    <row r="375" spans="4:6" x14ac:dyDescent="0.3">
      <c r="D375" s="132"/>
      <c r="E375" s="132"/>
      <c r="F375" s="132"/>
    </row>
    <row r="376" spans="4:6" x14ac:dyDescent="0.3">
      <c r="D376" s="132"/>
      <c r="E376" s="132"/>
      <c r="F376" s="132"/>
    </row>
    <row r="377" spans="4:6" x14ac:dyDescent="0.3">
      <c r="D377" s="132"/>
      <c r="E377" s="132"/>
      <c r="F377" s="132"/>
    </row>
    <row r="378" spans="4:6" x14ac:dyDescent="0.3">
      <c r="D378" s="132"/>
      <c r="E378" s="132"/>
      <c r="F378" s="132"/>
    </row>
    <row r="379" spans="4:6" x14ac:dyDescent="0.3">
      <c r="D379" s="132"/>
      <c r="E379" s="132"/>
      <c r="F379" s="132"/>
    </row>
    <row r="380" spans="4:6" x14ac:dyDescent="0.3">
      <c r="D380" s="132"/>
      <c r="E380" s="132"/>
      <c r="F380" s="132"/>
    </row>
    <row r="381" spans="4:6" x14ac:dyDescent="0.3">
      <c r="D381" s="132"/>
      <c r="E381" s="132"/>
      <c r="F381" s="132"/>
    </row>
    <row r="382" spans="4:6" x14ac:dyDescent="0.3">
      <c r="D382" s="132"/>
      <c r="E382" s="132"/>
      <c r="F382" s="132"/>
    </row>
  </sheetData>
  <mergeCells count="4">
    <mergeCell ref="B3:F3"/>
    <mergeCell ref="I16:N16"/>
    <mergeCell ref="B27:F27"/>
    <mergeCell ref="B1:O1"/>
  </mergeCells>
  <conditionalFormatting sqref="I18:N22">
    <cfRule type="expression" dxfId="0" priority="1">
      <formula>I18&lt;0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19CE7-C1A3-4986-8936-138625DA2A43}">
  <sheetPr codeName="Sheet8">
    <pageSetUpPr fitToPage="1"/>
  </sheetPr>
  <dimension ref="A1:V138"/>
  <sheetViews>
    <sheetView showGridLines="0" topLeftCell="B1" zoomScale="90" zoomScaleNormal="90" workbookViewId="0">
      <selection activeCell="F10" sqref="F10:F14"/>
    </sheetView>
  </sheetViews>
  <sheetFormatPr defaultColWidth="8.77734375" defaultRowHeight="13.2" x14ac:dyDescent="0.25"/>
  <cols>
    <col min="1" max="1" width="2.21875" style="40" hidden="1" customWidth="1"/>
    <col min="2" max="2" width="51.21875" style="40" bestFit="1" customWidth="1"/>
    <col min="3" max="4" width="19.5546875" style="40" customWidth="1"/>
    <col min="5" max="6" width="22.5546875" style="40" customWidth="1"/>
    <col min="7" max="7" width="3" style="40" customWidth="1"/>
    <col min="8" max="8" width="18.77734375" style="40" customWidth="1"/>
    <col min="9" max="9" width="19.77734375" style="40" bestFit="1" customWidth="1"/>
    <col min="10" max="10" width="27.21875" style="40" customWidth="1"/>
    <col min="11" max="11" width="16" style="40" customWidth="1"/>
    <col min="12" max="12" width="16.77734375" style="40" customWidth="1"/>
    <col min="13" max="13" width="14.77734375" style="40" customWidth="1"/>
    <col min="14" max="14" width="18.44140625" style="40" customWidth="1"/>
    <col min="15" max="18" width="8.77734375" style="40"/>
    <col min="19" max="19" width="2.21875" style="40" customWidth="1"/>
    <col min="20" max="21" width="8.77734375" style="40"/>
    <col min="22" max="22" width="11.5546875" style="40" customWidth="1"/>
    <col min="23" max="16384" width="8.77734375" style="40"/>
  </cols>
  <sheetData>
    <row r="1" spans="2:14" x14ac:dyDescent="0.25">
      <c r="B1" s="85" t="s">
        <v>595</v>
      </c>
    </row>
    <row r="2" spans="2:14" ht="14.4" x14ac:dyDescent="0.3">
      <c r="B2" s="106"/>
    </row>
    <row r="3" spans="2:14" x14ac:dyDescent="0.25">
      <c r="B3" s="37" t="s">
        <v>245</v>
      </c>
      <c r="C3" s="479"/>
      <c r="D3" s="479"/>
      <c r="E3" s="479"/>
      <c r="F3" s="159"/>
      <c r="G3" s="478"/>
      <c r="H3" s="478"/>
    </row>
    <row r="4" spans="2:14" x14ac:dyDescent="0.25">
      <c r="B4" s="37"/>
      <c r="C4" s="159"/>
      <c r="D4" s="159"/>
      <c r="E4" s="159"/>
      <c r="F4" s="159"/>
      <c r="G4" s="478"/>
      <c r="H4" s="478"/>
    </row>
    <row r="5" spans="2:14" x14ac:dyDescent="0.25">
      <c r="B5" s="38" t="s">
        <v>246</v>
      </c>
      <c r="C5" s="159"/>
      <c r="D5" s="159"/>
      <c r="E5" s="159"/>
      <c r="F5" s="159"/>
      <c r="G5" s="478"/>
      <c r="H5" s="478"/>
    </row>
    <row r="6" spans="2:14" x14ac:dyDescent="0.25">
      <c r="B6" s="37"/>
      <c r="C6" s="159"/>
      <c r="D6" s="159"/>
      <c r="E6" s="159"/>
      <c r="F6" s="159"/>
      <c r="G6" s="478"/>
      <c r="H6" s="478"/>
      <c r="N6" s="41"/>
    </row>
    <row r="7" spans="2:14" x14ac:dyDescent="0.25">
      <c r="B7" s="37"/>
      <c r="C7" s="42" t="s">
        <v>247</v>
      </c>
      <c r="D7" s="42" t="s">
        <v>248</v>
      </c>
      <c r="E7" s="42" t="s">
        <v>249</v>
      </c>
      <c r="F7" s="42" t="s">
        <v>561</v>
      </c>
      <c r="G7" s="478"/>
      <c r="H7" s="478"/>
      <c r="N7" s="41"/>
    </row>
    <row r="8" spans="2:14" x14ac:dyDescent="0.25">
      <c r="C8" s="43" t="s">
        <v>250</v>
      </c>
      <c r="D8" s="43" t="s">
        <v>250</v>
      </c>
      <c r="E8" s="43" t="s">
        <v>250</v>
      </c>
      <c r="F8" s="43" t="s">
        <v>250</v>
      </c>
      <c r="G8" s="478"/>
      <c r="H8" s="478"/>
      <c r="N8" s="41"/>
    </row>
    <row r="9" spans="2:14" x14ac:dyDescent="0.25">
      <c r="B9" s="44" t="s">
        <v>251</v>
      </c>
      <c r="C9" s="45">
        <v>384303.02</v>
      </c>
      <c r="D9" s="45">
        <v>440511.9</v>
      </c>
      <c r="E9" s="45">
        <v>625199.99999999988</v>
      </c>
      <c r="F9" s="45">
        <v>649813.9099999998</v>
      </c>
      <c r="G9" s="478"/>
      <c r="H9" s="478"/>
      <c r="N9" s="46"/>
    </row>
    <row r="10" spans="2:14" x14ac:dyDescent="0.25">
      <c r="B10" s="44" t="s">
        <v>252</v>
      </c>
      <c r="C10" s="45">
        <v>23629.83</v>
      </c>
      <c r="D10" s="45">
        <v>14604.96</v>
      </c>
      <c r="E10" s="45">
        <v>133248.47999999998</v>
      </c>
      <c r="F10" s="45">
        <v>80446.89</v>
      </c>
      <c r="G10" s="478"/>
      <c r="H10" s="478"/>
      <c r="L10" s="47"/>
      <c r="N10" s="46"/>
    </row>
    <row r="11" spans="2:14" x14ac:dyDescent="0.25">
      <c r="B11" s="44" t="s">
        <v>253</v>
      </c>
      <c r="C11" s="45">
        <v>363.86</v>
      </c>
      <c r="D11" s="45">
        <v>2820</v>
      </c>
      <c r="E11" s="45">
        <v>3789.6099999999997</v>
      </c>
      <c r="F11" s="45">
        <v>13761.99</v>
      </c>
      <c r="G11" s="478"/>
      <c r="H11" s="478"/>
      <c r="N11" s="46"/>
    </row>
    <row r="12" spans="2:14" x14ac:dyDescent="0.25">
      <c r="B12" s="44" t="s">
        <v>254</v>
      </c>
      <c r="C12" s="45">
        <v>0</v>
      </c>
      <c r="D12" s="45">
        <v>0</v>
      </c>
      <c r="E12" s="45">
        <v>915.44</v>
      </c>
      <c r="F12" s="45">
        <v>17615.32</v>
      </c>
      <c r="G12" s="478"/>
      <c r="H12" s="478"/>
      <c r="N12" s="46"/>
    </row>
    <row r="13" spans="2:14" x14ac:dyDescent="0.25">
      <c r="B13" s="44" t="s">
        <v>255</v>
      </c>
      <c r="C13" s="45">
        <v>0</v>
      </c>
      <c r="D13" s="45">
        <v>0</v>
      </c>
      <c r="E13" s="45">
        <v>0</v>
      </c>
      <c r="F13" s="45">
        <v>366.24</v>
      </c>
      <c r="G13" s="478"/>
      <c r="H13" s="478"/>
      <c r="N13" s="46"/>
    </row>
    <row r="14" spans="2:14" x14ac:dyDescent="0.25">
      <c r="B14" s="48" t="s">
        <v>256</v>
      </c>
      <c r="C14" s="45">
        <v>23883.72</v>
      </c>
      <c r="D14" s="45">
        <v>5239.76</v>
      </c>
      <c r="E14" s="45">
        <v>2825.27</v>
      </c>
      <c r="F14" s="45">
        <v>29696.850000000002</v>
      </c>
      <c r="G14" s="480"/>
      <c r="H14" s="478"/>
      <c r="I14" s="131"/>
      <c r="M14" s="117"/>
      <c r="N14" s="46"/>
    </row>
    <row r="15" spans="2:14" x14ac:dyDescent="0.25">
      <c r="C15" s="53">
        <v>432180.43</v>
      </c>
      <c r="D15" s="53">
        <v>463176.62000000005</v>
      </c>
      <c r="E15" s="53">
        <f>SUM(E9:E14)</f>
        <v>765978.79999999981</v>
      </c>
      <c r="F15" s="53">
        <f>SUM(F9:F14)</f>
        <v>791701.19999999972</v>
      </c>
      <c r="G15" s="478"/>
      <c r="H15" s="478"/>
      <c r="N15" s="50"/>
    </row>
    <row r="16" spans="2:14" x14ac:dyDescent="0.25">
      <c r="C16" s="162">
        <v>0.11078106891605435</v>
      </c>
      <c r="D16" s="162">
        <v>4.8933212561549415E-2</v>
      </c>
      <c r="E16" s="162">
        <v>0.184</v>
      </c>
      <c r="F16" s="162">
        <v>9.1999999999999998E-2</v>
      </c>
      <c r="K16" s="41"/>
      <c r="L16" s="41"/>
      <c r="M16" s="41"/>
      <c r="N16" s="41"/>
    </row>
    <row r="17" spans="2:22" x14ac:dyDescent="0.25">
      <c r="B17" s="38" t="s">
        <v>257</v>
      </c>
      <c r="E17" s="131"/>
      <c r="H17" s="51" t="s">
        <v>258</v>
      </c>
      <c r="I17" s="39"/>
      <c r="J17" s="39"/>
      <c r="K17" s="39"/>
      <c r="L17" s="39"/>
      <c r="M17" s="39"/>
      <c r="N17" s="41"/>
    </row>
    <row r="18" spans="2:22" ht="26.4" x14ac:dyDescent="0.25">
      <c r="B18" s="37" t="s">
        <v>202</v>
      </c>
      <c r="C18" s="39" t="s">
        <v>203</v>
      </c>
      <c r="D18" s="37" t="s">
        <v>259</v>
      </c>
      <c r="H18" s="242" t="s">
        <v>260</v>
      </c>
      <c r="I18" s="243" t="s">
        <v>261</v>
      </c>
      <c r="J18" s="243" t="s">
        <v>262</v>
      </c>
      <c r="K18" s="243" t="s">
        <v>263</v>
      </c>
      <c r="L18" s="243" t="s">
        <v>264</v>
      </c>
      <c r="M18" s="243" t="s">
        <v>265</v>
      </c>
      <c r="N18" s="41"/>
      <c r="O18" s="44"/>
      <c r="P18" s="44"/>
      <c r="Q18" s="44"/>
      <c r="R18" s="44"/>
      <c r="S18" s="44"/>
      <c r="T18" s="44"/>
      <c r="U18" s="52"/>
      <c r="V18" s="44"/>
    </row>
    <row r="19" spans="2:22" ht="14.4" x14ac:dyDescent="0.3">
      <c r="B19" s="174" t="s">
        <v>562</v>
      </c>
      <c r="C19" s="274">
        <v>-130632.07</v>
      </c>
      <c r="D19" s="180">
        <v>1</v>
      </c>
      <c r="H19" s="244">
        <v>-130632.07</v>
      </c>
      <c r="I19" s="244"/>
      <c r="J19" s="244"/>
      <c r="K19" s="244"/>
      <c r="L19" s="244"/>
      <c r="M19" s="244"/>
      <c r="N19" s="41"/>
      <c r="O19" s="44"/>
      <c r="P19" s="44"/>
      <c r="Q19" s="44"/>
      <c r="R19" s="44"/>
      <c r="S19" s="44"/>
      <c r="T19" s="44"/>
      <c r="U19" s="52"/>
      <c r="V19" s="44"/>
    </row>
    <row r="20" spans="2:22" ht="14.4" x14ac:dyDescent="0.3">
      <c r="B20" s="174" t="s">
        <v>563</v>
      </c>
      <c r="C20" s="275">
        <v>-115273.44</v>
      </c>
      <c r="D20" s="180">
        <v>1</v>
      </c>
      <c r="H20" s="244">
        <v>-115273.44</v>
      </c>
      <c r="I20" s="244"/>
      <c r="J20" s="244"/>
      <c r="K20" s="244"/>
      <c r="L20" s="244"/>
      <c r="M20" s="244"/>
      <c r="N20" s="41"/>
      <c r="O20" s="44"/>
      <c r="P20" s="44"/>
      <c r="Q20" s="44"/>
      <c r="R20" s="44"/>
      <c r="S20" s="44"/>
      <c r="T20" s="44"/>
      <c r="U20" s="52"/>
      <c r="V20" s="44"/>
    </row>
    <row r="21" spans="2:22" ht="14.4" x14ac:dyDescent="0.3">
      <c r="B21" s="174" t="s">
        <v>564</v>
      </c>
      <c r="C21" s="275">
        <v>-103507.22</v>
      </c>
      <c r="D21" s="180">
        <v>1</v>
      </c>
      <c r="H21" s="244">
        <v>-103507.22</v>
      </c>
      <c r="I21" s="244"/>
      <c r="J21" s="244"/>
      <c r="K21" s="244"/>
      <c r="L21" s="244"/>
      <c r="M21" s="244"/>
      <c r="N21" s="41"/>
      <c r="O21" s="44"/>
      <c r="P21" s="44"/>
      <c r="Q21" s="44"/>
      <c r="R21" s="44"/>
      <c r="S21" s="44"/>
      <c r="T21" s="44"/>
      <c r="U21" s="52"/>
      <c r="V21" s="44"/>
    </row>
    <row r="22" spans="2:22" ht="14.4" x14ac:dyDescent="0.3">
      <c r="B22" s="174" t="s">
        <v>565</v>
      </c>
      <c r="C22" s="275">
        <v>-44730</v>
      </c>
      <c r="D22" s="180">
        <v>1</v>
      </c>
      <c r="H22" s="244">
        <v>-44730</v>
      </c>
      <c r="I22" s="244"/>
      <c r="J22" s="244"/>
      <c r="K22" s="244"/>
      <c r="L22" s="244"/>
      <c r="M22" s="244"/>
      <c r="N22" s="41"/>
      <c r="O22" s="44"/>
      <c r="P22" s="44"/>
      <c r="Q22" s="44"/>
      <c r="R22" s="44"/>
      <c r="S22" s="44"/>
      <c r="T22" s="44"/>
      <c r="U22" s="52"/>
      <c r="V22" s="44"/>
    </row>
    <row r="23" spans="2:22" ht="14.4" x14ac:dyDescent="0.3">
      <c r="B23" s="174" t="s">
        <v>566</v>
      </c>
      <c r="C23" s="275">
        <v>-36769.949999999997</v>
      </c>
      <c r="D23" s="180">
        <v>1</v>
      </c>
      <c r="H23" s="244">
        <v>-36769.949999999997</v>
      </c>
      <c r="I23" s="244"/>
      <c r="J23" s="244"/>
      <c r="K23" s="244"/>
      <c r="L23" s="244"/>
      <c r="M23" s="244"/>
      <c r="N23" s="41"/>
      <c r="O23" s="44"/>
      <c r="P23" s="44"/>
      <c r="Q23" s="44"/>
      <c r="R23" s="44"/>
      <c r="S23" s="44"/>
      <c r="T23" s="44"/>
      <c r="U23" s="52"/>
      <c r="V23" s="44"/>
    </row>
    <row r="24" spans="2:22" ht="15" thickBot="1" x14ac:dyDescent="0.35">
      <c r="B24" s="53"/>
      <c r="C24" s="276">
        <f>SUM(C19:C23)</f>
        <v>-430912.68</v>
      </c>
      <c r="D24" s="53">
        <f>SUM(D19:D23)</f>
        <v>5</v>
      </c>
      <c r="H24" s="245">
        <f>SUM(H19:H23)</f>
        <v>-430912.68</v>
      </c>
      <c r="I24" s="245">
        <f t="shared" ref="I24:M24" si="0">SUM(I19:I23)</f>
        <v>0</v>
      </c>
      <c r="J24" s="245">
        <f t="shared" si="0"/>
        <v>0</v>
      </c>
      <c r="K24" s="245">
        <f t="shared" si="0"/>
        <v>0</v>
      </c>
      <c r="L24" s="245">
        <f t="shared" si="0"/>
        <v>0</v>
      </c>
      <c r="M24" s="245">
        <f t="shared" si="0"/>
        <v>0</v>
      </c>
      <c r="N24" s="41"/>
      <c r="O24" s="44"/>
      <c r="P24" s="44"/>
      <c r="Q24" s="44"/>
      <c r="R24" s="44"/>
      <c r="S24" s="44"/>
      <c r="T24" s="44"/>
      <c r="U24" s="52"/>
      <c r="V24" s="44"/>
    </row>
    <row r="25" spans="2:22" ht="13.8" thickTop="1" x14ac:dyDescent="0.25">
      <c r="C25" s="175">
        <f>C24/F15</f>
        <v>-0.54428701131184354</v>
      </c>
      <c r="D25" s="49"/>
      <c r="E25" s="49"/>
      <c r="F25" s="49"/>
      <c r="N25" s="41"/>
      <c r="O25" s="44"/>
      <c r="P25" s="44"/>
      <c r="Q25" s="44"/>
      <c r="R25" s="44"/>
      <c r="S25" s="44"/>
      <c r="T25" s="44"/>
      <c r="U25" s="52"/>
      <c r="V25" s="44"/>
    </row>
    <row r="26" spans="2:22" x14ac:dyDescent="0.25">
      <c r="D26" s="49"/>
      <c r="E26" s="49"/>
      <c r="F26" s="49"/>
      <c r="J26" s="41"/>
      <c r="K26" s="41"/>
      <c r="L26" s="41"/>
      <c r="M26" s="41"/>
      <c r="N26" s="41"/>
      <c r="O26" s="44"/>
      <c r="P26" s="44"/>
      <c r="Q26" s="44"/>
      <c r="R26" s="44"/>
      <c r="S26" s="44"/>
      <c r="T26" s="44"/>
      <c r="U26" s="52"/>
      <c r="V26" s="44"/>
    </row>
    <row r="27" spans="2:22" x14ac:dyDescent="0.25">
      <c r="B27" s="38" t="s">
        <v>266</v>
      </c>
      <c r="J27" s="41"/>
      <c r="K27" s="41"/>
      <c r="L27" s="41"/>
      <c r="M27" s="41"/>
      <c r="N27" s="41"/>
      <c r="O27" s="44"/>
      <c r="P27" s="44"/>
      <c r="Q27" s="44"/>
      <c r="R27" s="44"/>
      <c r="S27" s="44"/>
      <c r="T27" s="44"/>
      <c r="U27" s="52"/>
      <c r="V27" s="44"/>
    </row>
    <row r="28" spans="2:22" x14ac:dyDescent="0.25">
      <c r="C28" s="240" t="s">
        <v>267</v>
      </c>
      <c r="D28" s="240" t="s">
        <v>268</v>
      </c>
      <c r="E28" s="240" t="s">
        <v>269</v>
      </c>
      <c r="F28" s="240" t="s">
        <v>556</v>
      </c>
      <c r="G28" s="104"/>
      <c r="J28" s="41"/>
      <c r="K28" s="41"/>
      <c r="L28" s="41"/>
      <c r="M28" s="41"/>
      <c r="N28" s="41"/>
      <c r="O28" s="44"/>
      <c r="P28" s="44"/>
      <c r="Q28" s="44"/>
      <c r="R28" s="44"/>
      <c r="S28" s="44"/>
      <c r="T28" s="44"/>
      <c r="U28" s="52"/>
      <c r="V28" s="44"/>
    </row>
    <row r="29" spans="2:22" ht="14.4" x14ac:dyDescent="0.3">
      <c r="B29" s="54" t="s">
        <v>270</v>
      </c>
      <c r="C29" s="55">
        <v>16.010000000000002</v>
      </c>
      <c r="D29" s="168">
        <v>17.11</v>
      </c>
      <c r="E29" s="241">
        <v>20.07</v>
      </c>
      <c r="F29" s="241">
        <v>18.260000000000002</v>
      </c>
    </row>
    <row r="30" spans="2:22" ht="14.4" x14ac:dyDescent="0.3">
      <c r="B30" s="54" t="s">
        <v>271</v>
      </c>
      <c r="C30" s="55">
        <v>17.329999999999998</v>
      </c>
      <c r="D30" s="168">
        <v>27.47</v>
      </c>
      <c r="E30" s="168">
        <v>18.43</v>
      </c>
      <c r="F30" s="168">
        <v>15.25</v>
      </c>
    </row>
    <row r="31" spans="2:22" ht="14.4" x14ac:dyDescent="0.3">
      <c r="B31" s="54" t="s">
        <v>272</v>
      </c>
      <c r="C31" s="55">
        <v>16.12</v>
      </c>
      <c r="D31" s="168">
        <v>17.059999999999999</v>
      </c>
      <c r="E31" s="168">
        <v>16.28</v>
      </c>
      <c r="F31" s="168">
        <v>14</v>
      </c>
    </row>
    <row r="32" spans="2:22" x14ac:dyDescent="0.25">
      <c r="B32" s="47" t="s">
        <v>273</v>
      </c>
      <c r="C32" s="240">
        <v>16.489999999999998</v>
      </c>
      <c r="D32" s="240">
        <v>20.55</v>
      </c>
      <c r="E32" s="240">
        <f>AVERAGE(E29:E31)</f>
        <v>18.260000000000002</v>
      </c>
      <c r="F32" s="419">
        <f>AVERAGE(F29:F31)</f>
        <v>15.836666666666668</v>
      </c>
      <c r="I32" s="41"/>
      <c r="J32" s="41"/>
      <c r="K32" s="41"/>
      <c r="L32" s="41"/>
    </row>
    <row r="33" spans="2:12" x14ac:dyDescent="0.25">
      <c r="C33" s="56"/>
      <c r="D33" s="56"/>
      <c r="I33" s="41"/>
      <c r="J33" s="41"/>
      <c r="K33" s="41"/>
      <c r="L33" s="41"/>
    </row>
    <row r="34" spans="2:12" x14ac:dyDescent="0.25">
      <c r="I34" s="41"/>
      <c r="J34" s="41"/>
      <c r="K34" s="41"/>
      <c r="L34" s="41"/>
    </row>
    <row r="35" spans="2:12" ht="13.8" hidden="1" thickBot="1" x14ac:dyDescent="0.3">
      <c r="B35" s="57" t="s">
        <v>274</v>
      </c>
      <c r="C35" s="58"/>
      <c r="D35" s="59"/>
      <c r="E35" s="60"/>
      <c r="F35" s="44"/>
      <c r="G35" s="44"/>
      <c r="H35" s="57" t="s">
        <v>275</v>
      </c>
      <c r="I35" s="58"/>
      <c r="J35" s="59"/>
      <c r="K35" s="60"/>
    </row>
    <row r="36" spans="2:12" ht="20.25" hidden="1" customHeight="1" thickTop="1" thickBot="1" x14ac:dyDescent="0.3">
      <c r="B36" s="61"/>
      <c r="C36" s="62" t="s">
        <v>276</v>
      </c>
      <c r="D36" s="63" t="s">
        <v>277</v>
      </c>
      <c r="E36" s="64" t="s">
        <v>278</v>
      </c>
      <c r="F36" s="163"/>
      <c r="G36" s="44"/>
      <c r="H36" s="61"/>
      <c r="I36" s="62" t="s">
        <v>279</v>
      </c>
      <c r="J36" s="63" t="s">
        <v>280</v>
      </c>
      <c r="K36" s="64" t="s">
        <v>278</v>
      </c>
    </row>
    <row r="37" spans="2:12" ht="14.4" hidden="1" x14ac:dyDescent="0.3">
      <c r="B37" s="65">
        <v>44105</v>
      </c>
      <c r="C37" s="66">
        <v>867</v>
      </c>
      <c r="D37" s="66">
        <v>310</v>
      </c>
      <c r="E37" s="102">
        <v>0.35755478662053058</v>
      </c>
      <c r="F37" s="164"/>
      <c r="G37" s="44"/>
      <c r="H37" s="65">
        <v>44105</v>
      </c>
      <c r="I37" s="67">
        <v>-4253941.41</v>
      </c>
      <c r="J37" s="68">
        <v>-2927132.4399999995</v>
      </c>
      <c r="K37" s="102">
        <v>0.68809890825459197</v>
      </c>
    </row>
    <row r="38" spans="2:12" ht="14.4" hidden="1" x14ac:dyDescent="0.3">
      <c r="B38" s="65">
        <v>44136</v>
      </c>
      <c r="C38" s="66">
        <v>713</v>
      </c>
      <c r="D38" s="66">
        <v>249</v>
      </c>
      <c r="E38" s="102">
        <v>0.34922861150070128</v>
      </c>
      <c r="F38" s="164"/>
      <c r="G38" s="44"/>
      <c r="H38" s="65">
        <v>44136</v>
      </c>
      <c r="I38" s="69">
        <v>-4314090.3999999994</v>
      </c>
      <c r="J38" s="70">
        <v>-2654131.6299999994</v>
      </c>
      <c r="K38" s="102">
        <v>0.61522392530300241</v>
      </c>
    </row>
    <row r="39" spans="2:12" ht="14.4" hidden="1" x14ac:dyDescent="0.3">
      <c r="B39" s="65">
        <v>44166</v>
      </c>
      <c r="C39" s="66">
        <v>624</v>
      </c>
      <c r="D39" s="66">
        <v>206</v>
      </c>
      <c r="E39" s="102">
        <v>0.33012820512820512</v>
      </c>
      <c r="F39" s="164"/>
      <c r="G39" s="44"/>
      <c r="H39" s="65">
        <v>44166</v>
      </c>
      <c r="I39" s="71">
        <v>-5332948.5000000009</v>
      </c>
      <c r="J39" s="70">
        <v>-3282408.9300000011</v>
      </c>
      <c r="K39" s="102">
        <v>0.61549608626447461</v>
      </c>
    </row>
    <row r="40" spans="2:12" ht="14.4" hidden="1" x14ac:dyDescent="0.3">
      <c r="B40" s="72" t="s">
        <v>281</v>
      </c>
      <c r="C40" s="97">
        <v>735</v>
      </c>
      <c r="D40" s="97">
        <v>255</v>
      </c>
      <c r="E40" s="103">
        <v>0.34693877551020408</v>
      </c>
      <c r="F40" s="165"/>
      <c r="G40" s="44"/>
      <c r="H40" s="72" t="s">
        <v>281</v>
      </c>
      <c r="I40" s="129">
        <v>-4633660.0999999996</v>
      </c>
      <c r="J40" s="129">
        <v>-2954557.67</v>
      </c>
      <c r="K40" s="103">
        <v>0.6376293483417137</v>
      </c>
    </row>
    <row r="41" spans="2:12" hidden="1" x14ac:dyDescent="0.25"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2:12" ht="13.8" hidden="1" thickBot="1" x14ac:dyDescent="0.3">
      <c r="B42" s="44"/>
      <c r="G42" s="44"/>
      <c r="H42" s="44"/>
      <c r="I42" s="44"/>
      <c r="J42" s="44"/>
      <c r="K42" s="44"/>
    </row>
    <row r="43" spans="2:12" ht="15" hidden="1" thickBot="1" x14ac:dyDescent="0.35">
      <c r="B43" s="86" t="s">
        <v>282</v>
      </c>
      <c r="C43" s="87"/>
      <c r="D43" s="88"/>
      <c r="E43" s="89"/>
      <c r="F43"/>
      <c r="H43" s="86" t="s">
        <v>283</v>
      </c>
      <c r="I43" s="58"/>
      <c r="J43" s="59"/>
      <c r="K43" s="60"/>
    </row>
    <row r="44" spans="2:12" ht="15.6" hidden="1" thickTop="1" thickBot="1" x14ac:dyDescent="0.35">
      <c r="B44" s="61"/>
      <c r="C44" s="91" t="s">
        <v>276</v>
      </c>
      <c r="D44" s="92" t="s">
        <v>277</v>
      </c>
      <c r="E44" s="93" t="s">
        <v>278</v>
      </c>
      <c r="F44" s="166"/>
      <c r="G44" s="44"/>
      <c r="H44" s="61"/>
      <c r="I44" s="73" t="s">
        <v>279</v>
      </c>
      <c r="J44" s="74" t="s">
        <v>280</v>
      </c>
      <c r="K44" s="75" t="s">
        <v>278</v>
      </c>
    </row>
    <row r="45" spans="2:12" ht="14.4" hidden="1" x14ac:dyDescent="0.3">
      <c r="B45" s="65">
        <v>44197</v>
      </c>
      <c r="C45" s="95">
        <v>825</v>
      </c>
      <c r="D45" s="95">
        <v>260</v>
      </c>
      <c r="E45" s="102">
        <v>0.31515151515151513</v>
      </c>
      <c r="F45" s="164"/>
      <c r="G45" s="44"/>
      <c r="H45" s="65">
        <v>44197</v>
      </c>
      <c r="I45" s="70">
        <v>-3234136.9900000012</v>
      </c>
      <c r="J45" s="70">
        <v>-2223582.2000000016</v>
      </c>
      <c r="K45" s="102">
        <v>0.68753494575998175</v>
      </c>
    </row>
    <row r="46" spans="2:12" ht="14.4" hidden="1" x14ac:dyDescent="0.3">
      <c r="B46" s="65">
        <v>44228</v>
      </c>
      <c r="C46" s="95">
        <v>718</v>
      </c>
      <c r="D46" s="95">
        <v>279</v>
      </c>
      <c r="E46" s="102">
        <v>0.38857938718662954</v>
      </c>
      <c r="F46" s="164"/>
      <c r="G46" s="44"/>
      <c r="H46" s="65">
        <v>44228</v>
      </c>
      <c r="I46" s="70">
        <v>-3772615.9400000004</v>
      </c>
      <c r="J46" s="70">
        <v>-2329720.6899999995</v>
      </c>
      <c r="K46" s="102">
        <v>0.6175345508400728</v>
      </c>
    </row>
    <row r="47" spans="2:12" ht="14.4" hidden="1" x14ac:dyDescent="0.3">
      <c r="B47" s="65">
        <v>44256</v>
      </c>
      <c r="C47" s="95">
        <v>865</v>
      </c>
      <c r="D47" s="95">
        <v>230</v>
      </c>
      <c r="E47" s="102">
        <v>0.26589595375722541</v>
      </c>
      <c r="F47" s="164"/>
      <c r="G47" s="44"/>
      <c r="H47" s="65">
        <v>44256</v>
      </c>
      <c r="I47" s="70">
        <v>-4954294.62</v>
      </c>
      <c r="J47" s="70">
        <v>-2946497.2999999989</v>
      </c>
      <c r="K47" s="102">
        <v>0.59473598685578344</v>
      </c>
    </row>
    <row r="48" spans="2:12" ht="14.4" hidden="1" x14ac:dyDescent="0.3">
      <c r="B48" s="72" t="s">
        <v>284</v>
      </c>
      <c r="C48" s="97">
        <v>803</v>
      </c>
      <c r="D48" s="97">
        <v>256</v>
      </c>
      <c r="E48" s="103">
        <v>0.31880448318804483</v>
      </c>
      <c r="F48" s="165"/>
      <c r="G48" s="44"/>
      <c r="H48" s="72" t="s">
        <v>284</v>
      </c>
      <c r="I48" s="129">
        <v>-3987015.85</v>
      </c>
      <c r="J48" s="129">
        <v>-2499933.4</v>
      </c>
      <c r="K48" s="103">
        <v>0.62701867613593754</v>
      </c>
    </row>
    <row r="49" spans="2:11" hidden="1" x14ac:dyDescent="0.25">
      <c r="B49" s="44"/>
      <c r="C49" s="44"/>
      <c r="D49" s="44"/>
      <c r="E49" s="44"/>
      <c r="F49" s="44"/>
      <c r="G49" s="44"/>
      <c r="H49" s="44"/>
      <c r="I49" s="44"/>
      <c r="J49" s="44"/>
      <c r="K49" s="44"/>
    </row>
    <row r="50" spans="2:11" ht="13.8" hidden="1" thickBot="1" x14ac:dyDescent="0.3"/>
    <row r="51" spans="2:11" ht="15" hidden="1" thickBot="1" x14ac:dyDescent="0.35">
      <c r="B51" s="86" t="s">
        <v>285</v>
      </c>
      <c r="C51" s="87"/>
      <c r="D51" s="88"/>
      <c r="E51" s="89"/>
      <c r="F51"/>
      <c r="H51" s="86" t="s">
        <v>285</v>
      </c>
      <c r="I51" s="87"/>
      <c r="J51" s="88"/>
      <c r="K51" s="89"/>
    </row>
    <row r="52" spans="2:11" ht="15.6" hidden="1" thickTop="1" thickBot="1" x14ac:dyDescent="0.35">
      <c r="B52" s="90"/>
      <c r="C52" s="91" t="s">
        <v>276</v>
      </c>
      <c r="D52" s="92" t="s">
        <v>277</v>
      </c>
      <c r="E52" s="93" t="s">
        <v>278</v>
      </c>
      <c r="F52" s="166"/>
      <c r="H52" s="90"/>
      <c r="I52" s="98" t="s">
        <v>279</v>
      </c>
      <c r="J52" s="99" t="s">
        <v>280</v>
      </c>
      <c r="K52" s="100" t="s">
        <v>278</v>
      </c>
    </row>
    <row r="53" spans="2:11" ht="14.4" hidden="1" x14ac:dyDescent="0.3">
      <c r="B53" s="94">
        <v>44287</v>
      </c>
      <c r="C53" s="95">
        <v>849</v>
      </c>
      <c r="D53" s="95">
        <v>319</v>
      </c>
      <c r="E53" s="102">
        <v>0.37573616018845701</v>
      </c>
      <c r="F53" s="164"/>
      <c r="H53" s="65">
        <v>44287</v>
      </c>
      <c r="I53" s="101">
        <v>-9875648.5700000003</v>
      </c>
      <c r="J53" s="101">
        <v>-6175990.2599999998</v>
      </c>
      <c r="K53" s="102">
        <v>0.62537566178299109</v>
      </c>
    </row>
    <row r="54" spans="2:11" ht="14.4" hidden="1" x14ac:dyDescent="0.3">
      <c r="B54" s="94">
        <v>44317</v>
      </c>
      <c r="C54" s="95">
        <v>660</v>
      </c>
      <c r="D54" s="95">
        <v>211</v>
      </c>
      <c r="E54" s="102">
        <v>0.3196969696969697</v>
      </c>
      <c r="F54" s="164"/>
      <c r="H54" s="65">
        <v>44317</v>
      </c>
      <c r="I54" s="101">
        <v>-7570364.6399999997</v>
      </c>
      <c r="J54" s="101">
        <v>-2799054.02</v>
      </c>
      <c r="K54" s="102">
        <v>0.36973833535183587</v>
      </c>
    </row>
    <row r="55" spans="2:11" ht="14.4" hidden="1" x14ac:dyDescent="0.3">
      <c r="B55" s="94">
        <v>44348</v>
      </c>
      <c r="C55" s="95">
        <v>713</v>
      </c>
      <c r="D55" s="95">
        <v>218</v>
      </c>
      <c r="E55" s="102">
        <v>0.30575035063113604</v>
      </c>
      <c r="F55" s="164"/>
      <c r="H55" s="65">
        <v>44348</v>
      </c>
      <c r="I55" s="101">
        <v>-4117947.9</v>
      </c>
      <c r="J55" s="101">
        <v>-3027076.27</v>
      </c>
      <c r="K55" s="102">
        <v>0.73509338716985717</v>
      </c>
    </row>
    <row r="56" spans="2:11" ht="14.4" hidden="1" x14ac:dyDescent="0.3">
      <c r="B56" s="96" t="s">
        <v>286</v>
      </c>
      <c r="C56" s="97">
        <v>741</v>
      </c>
      <c r="D56" s="97">
        <v>249</v>
      </c>
      <c r="E56" s="103">
        <v>0.33603238866396762</v>
      </c>
      <c r="F56" s="165"/>
      <c r="H56" s="96" t="s">
        <v>286</v>
      </c>
      <c r="I56" s="129">
        <v>-7187987.04</v>
      </c>
      <c r="J56" s="129">
        <v>-4000706.85</v>
      </c>
      <c r="K56" s="103">
        <v>0.55658236829542196</v>
      </c>
    </row>
    <row r="57" spans="2:11" ht="13.8" hidden="1" thickBot="1" x14ac:dyDescent="0.3"/>
    <row r="58" spans="2:11" ht="15" hidden="1" thickBot="1" x14ac:dyDescent="0.35">
      <c r="B58" s="86" t="s">
        <v>287</v>
      </c>
      <c r="C58" s="87"/>
      <c r="D58" s="88"/>
      <c r="E58" s="89"/>
      <c r="F58"/>
      <c r="H58" s="86" t="s">
        <v>287</v>
      </c>
      <c r="I58" s="87"/>
      <c r="J58" s="88"/>
      <c r="K58" s="89"/>
    </row>
    <row r="59" spans="2:11" ht="15.6" hidden="1" thickTop="1" thickBot="1" x14ac:dyDescent="0.35">
      <c r="B59" s="90"/>
      <c r="C59" s="91" t="s">
        <v>276</v>
      </c>
      <c r="D59" s="92" t="s">
        <v>277</v>
      </c>
      <c r="E59" s="93" t="s">
        <v>278</v>
      </c>
      <c r="F59" s="166"/>
      <c r="H59" s="90"/>
      <c r="I59" s="98" t="s">
        <v>279</v>
      </c>
      <c r="J59" s="99" t="s">
        <v>280</v>
      </c>
      <c r="K59" s="100" t="s">
        <v>278</v>
      </c>
    </row>
    <row r="60" spans="2:11" ht="14.4" hidden="1" x14ac:dyDescent="0.3">
      <c r="B60" s="94">
        <v>44378</v>
      </c>
      <c r="C60" s="95">
        <v>876</v>
      </c>
      <c r="D60" s="95">
        <v>284</v>
      </c>
      <c r="E60" s="102">
        <v>0.32420091324200911</v>
      </c>
      <c r="F60" s="164"/>
      <c r="H60" s="65">
        <v>44378</v>
      </c>
      <c r="I60" s="101">
        <v>-6907011.9299999997</v>
      </c>
      <c r="J60" s="101">
        <v>-3076048.98</v>
      </c>
      <c r="K60" s="102">
        <v>0.44535162399813605</v>
      </c>
    </row>
    <row r="61" spans="2:11" ht="14.4" hidden="1" x14ac:dyDescent="0.3">
      <c r="B61" s="94">
        <v>44409</v>
      </c>
      <c r="C61" s="95">
        <v>710</v>
      </c>
      <c r="D61" s="95">
        <v>258</v>
      </c>
      <c r="E61" s="102">
        <v>0.36338028169014086</v>
      </c>
      <c r="F61" s="164"/>
      <c r="H61" s="65">
        <v>44409</v>
      </c>
      <c r="I61" s="101">
        <v>-6599012.5899999999</v>
      </c>
      <c r="J61" s="101">
        <v>-4965640.72</v>
      </c>
      <c r="K61" s="102">
        <v>0.75248238312574578</v>
      </c>
    </row>
    <row r="62" spans="2:11" ht="14.4" hidden="1" x14ac:dyDescent="0.3">
      <c r="B62" s="94">
        <v>44440</v>
      </c>
      <c r="C62" s="95">
        <v>769</v>
      </c>
      <c r="D62" s="95">
        <v>239</v>
      </c>
      <c r="E62" s="102">
        <v>0.31079323797139141</v>
      </c>
      <c r="F62" s="164"/>
      <c r="H62" s="65">
        <v>44440</v>
      </c>
      <c r="I62" s="101">
        <v>-4414531.33</v>
      </c>
      <c r="J62" s="101">
        <v>-3070522.19</v>
      </c>
      <c r="K62" s="102">
        <v>0.69554885002934164</v>
      </c>
    </row>
    <row r="63" spans="2:11" ht="14.4" hidden="1" x14ac:dyDescent="0.3">
      <c r="B63" s="96" t="s">
        <v>288</v>
      </c>
      <c r="C63" s="97">
        <v>785</v>
      </c>
      <c r="D63" s="97">
        <v>260</v>
      </c>
      <c r="E63" s="103">
        <v>0.33121019108280253</v>
      </c>
      <c r="F63" s="165"/>
      <c r="H63" s="96" t="s">
        <v>288</v>
      </c>
      <c r="I63" s="129">
        <v>-5973518.6200000001</v>
      </c>
      <c r="J63" s="129">
        <v>-3704070.63</v>
      </c>
      <c r="K63" s="103">
        <v>0.62008187562994488</v>
      </c>
    </row>
    <row r="64" spans="2:11" hidden="1" x14ac:dyDescent="0.25">
      <c r="C64" s="107"/>
      <c r="D64" s="107"/>
      <c r="I64" s="107"/>
      <c r="J64" s="107"/>
    </row>
    <row r="65" spans="2:11" ht="13.8" hidden="1" thickBot="1" x14ac:dyDescent="0.3">
      <c r="C65" s="107"/>
      <c r="D65" s="107"/>
      <c r="G65" s="107"/>
    </row>
    <row r="66" spans="2:11" ht="15" hidden="1" thickBot="1" x14ac:dyDescent="0.35">
      <c r="B66" s="86" t="s">
        <v>289</v>
      </c>
      <c r="C66" s="87"/>
      <c r="D66" s="88"/>
      <c r="E66" s="89"/>
      <c r="F66"/>
      <c r="H66" s="86" t="s">
        <v>289</v>
      </c>
      <c r="I66" s="87"/>
      <c r="J66" s="88"/>
      <c r="K66" s="89"/>
    </row>
    <row r="67" spans="2:11" ht="15.6" hidden="1" thickTop="1" thickBot="1" x14ac:dyDescent="0.35">
      <c r="B67" s="90"/>
      <c r="C67" s="91" t="s">
        <v>276</v>
      </c>
      <c r="D67" s="92" t="s">
        <v>277</v>
      </c>
      <c r="E67" s="93" t="s">
        <v>278</v>
      </c>
      <c r="F67" s="166"/>
      <c r="H67" s="90"/>
      <c r="I67" s="98" t="s">
        <v>279</v>
      </c>
      <c r="J67" s="99" t="s">
        <v>280</v>
      </c>
      <c r="K67" s="100" t="s">
        <v>278</v>
      </c>
    </row>
    <row r="68" spans="2:11" ht="14.4" hidden="1" x14ac:dyDescent="0.3">
      <c r="B68" s="94">
        <v>44470</v>
      </c>
      <c r="C68" s="95">
        <v>854</v>
      </c>
      <c r="D68" s="95">
        <v>260</v>
      </c>
      <c r="E68" s="102">
        <v>0.3044496487119438</v>
      </c>
      <c r="F68" s="164"/>
      <c r="H68" s="65">
        <v>44470</v>
      </c>
      <c r="I68" s="101">
        <v>-3976981.81</v>
      </c>
      <c r="J68" s="101">
        <v>-1095897.94</v>
      </c>
      <c r="K68" s="102">
        <v>0.27556020931360509</v>
      </c>
    </row>
    <row r="69" spans="2:11" ht="14.4" hidden="1" x14ac:dyDescent="0.3">
      <c r="B69" s="94">
        <v>44501</v>
      </c>
      <c r="C69" s="95">
        <v>801</v>
      </c>
      <c r="D69" s="95">
        <v>296</v>
      </c>
      <c r="E69" s="102">
        <v>0.36953807740324596</v>
      </c>
      <c r="F69" s="164"/>
      <c r="H69" s="65">
        <v>44501</v>
      </c>
      <c r="I69" s="101">
        <v>-4455399.2699999996</v>
      </c>
      <c r="J69" s="101">
        <v>-2983650.43</v>
      </c>
      <c r="K69" s="102">
        <v>0.66967071842250414</v>
      </c>
    </row>
    <row r="70" spans="2:11" ht="14.4" hidden="1" x14ac:dyDescent="0.3">
      <c r="B70" s="94">
        <v>44531</v>
      </c>
      <c r="C70" s="95">
        <v>744</v>
      </c>
      <c r="D70" s="95">
        <v>252</v>
      </c>
      <c r="E70" s="102">
        <v>0.33870967741935482</v>
      </c>
      <c r="F70" s="164"/>
      <c r="H70" s="65">
        <v>44531</v>
      </c>
      <c r="I70" s="101">
        <v>-3967220.67</v>
      </c>
      <c r="J70" s="101">
        <v>-2426218.4900000002</v>
      </c>
      <c r="K70" s="102">
        <v>0.61156630593982064</v>
      </c>
    </row>
    <row r="71" spans="2:11" ht="14.4" hidden="1" x14ac:dyDescent="0.3">
      <c r="B71" s="96" t="s">
        <v>281</v>
      </c>
      <c r="C71" s="97">
        <v>800</v>
      </c>
      <c r="D71" s="97">
        <v>269</v>
      </c>
      <c r="E71" s="103">
        <v>0.33624999999999999</v>
      </c>
      <c r="F71" s="165"/>
      <c r="H71" s="96" t="s">
        <v>281</v>
      </c>
      <c r="I71" s="129">
        <v>-4133200.58</v>
      </c>
      <c r="J71" s="129">
        <v>-2168588.9500000002</v>
      </c>
      <c r="K71" s="103">
        <v>0.52467546832677547</v>
      </c>
    </row>
    <row r="72" spans="2:11" hidden="1" x14ac:dyDescent="0.25">
      <c r="C72" s="107"/>
      <c r="D72" s="107"/>
      <c r="I72" s="107"/>
      <c r="J72" s="107"/>
    </row>
    <row r="73" spans="2:11" ht="13.8" hidden="1" thickBot="1" x14ac:dyDescent="0.3"/>
    <row r="74" spans="2:11" ht="15" hidden="1" thickBot="1" x14ac:dyDescent="0.35">
      <c r="B74" s="86" t="s">
        <v>290</v>
      </c>
      <c r="C74" s="87"/>
      <c r="D74" s="88"/>
      <c r="E74" s="89"/>
      <c r="F74"/>
      <c r="H74" s="86" t="s">
        <v>290</v>
      </c>
      <c r="I74" s="87"/>
      <c r="J74" s="88"/>
      <c r="K74" s="89"/>
    </row>
    <row r="75" spans="2:11" ht="15.6" hidden="1" thickTop="1" thickBot="1" x14ac:dyDescent="0.35">
      <c r="B75" s="90"/>
      <c r="C75" s="91" t="s">
        <v>276</v>
      </c>
      <c r="D75" s="92" t="s">
        <v>277</v>
      </c>
      <c r="E75" s="93" t="s">
        <v>278</v>
      </c>
      <c r="F75" s="166"/>
      <c r="H75" s="90"/>
      <c r="I75" s="98" t="s">
        <v>279</v>
      </c>
      <c r="J75" s="99" t="s">
        <v>280</v>
      </c>
      <c r="K75" s="100" t="s">
        <v>278</v>
      </c>
    </row>
    <row r="76" spans="2:11" ht="14.4" hidden="1" x14ac:dyDescent="0.3">
      <c r="B76" s="94">
        <v>44562</v>
      </c>
      <c r="C76" s="152">
        <v>738</v>
      </c>
      <c r="D76" s="152">
        <v>269</v>
      </c>
      <c r="E76" s="102">
        <v>0.36449864498644985</v>
      </c>
      <c r="F76" s="164"/>
      <c r="H76" s="65">
        <v>44562</v>
      </c>
      <c r="I76" s="154">
        <v>-1882750.99</v>
      </c>
      <c r="J76" s="154">
        <v>-902712.89</v>
      </c>
      <c r="K76" s="102">
        <v>0.47946483353064123</v>
      </c>
    </row>
    <row r="77" spans="2:11" ht="14.4" hidden="1" x14ac:dyDescent="0.3">
      <c r="B77" s="94">
        <v>44593</v>
      </c>
      <c r="C77" s="152">
        <v>728</v>
      </c>
      <c r="D77" s="152">
        <v>319</v>
      </c>
      <c r="E77" s="102">
        <v>0.43818681318681318</v>
      </c>
      <c r="F77" s="164"/>
      <c r="H77" s="65">
        <v>44593</v>
      </c>
      <c r="I77" s="154">
        <v>-3283401.05</v>
      </c>
      <c r="J77" s="154">
        <v>-2064372.55</v>
      </c>
      <c r="K77" s="102">
        <v>0.62872994147333916</v>
      </c>
    </row>
    <row r="78" spans="2:11" ht="14.4" hidden="1" x14ac:dyDescent="0.3">
      <c r="B78" s="94">
        <v>44621</v>
      </c>
      <c r="C78" s="152">
        <v>972</v>
      </c>
      <c r="D78" s="152">
        <v>310</v>
      </c>
      <c r="E78" s="102">
        <v>0.31893004115226337</v>
      </c>
      <c r="F78" s="164"/>
      <c r="H78" s="65">
        <v>44621</v>
      </c>
      <c r="I78" s="154">
        <v>-5024717.08</v>
      </c>
      <c r="J78" s="154">
        <v>-2269741.58</v>
      </c>
      <c r="K78" s="102">
        <v>0.45171529936169064</v>
      </c>
    </row>
    <row r="79" spans="2:11" ht="14.4" hidden="1" x14ac:dyDescent="0.3">
      <c r="B79" s="96" t="s">
        <v>284</v>
      </c>
      <c r="C79" s="97">
        <v>813</v>
      </c>
      <c r="D79" s="97">
        <v>299</v>
      </c>
      <c r="E79" s="103">
        <v>0.36777367773677738</v>
      </c>
      <c r="F79" s="165"/>
      <c r="H79" s="96" t="s">
        <v>284</v>
      </c>
      <c r="I79" s="129">
        <v>-3396956.37</v>
      </c>
      <c r="J79" s="129">
        <v>-1745609.01</v>
      </c>
      <c r="K79" s="103">
        <v>0.51387442753643608</v>
      </c>
    </row>
    <row r="80" spans="2:11" hidden="1" x14ac:dyDescent="0.25"/>
    <row r="81" spans="2:11" ht="13.8" hidden="1" thickBot="1" x14ac:dyDescent="0.3"/>
    <row r="82" spans="2:11" ht="15" hidden="1" thickBot="1" x14ac:dyDescent="0.35">
      <c r="B82" s="86" t="s">
        <v>291</v>
      </c>
      <c r="C82" s="87"/>
      <c r="D82" s="88"/>
      <c r="E82" s="89"/>
      <c r="F82"/>
      <c r="H82" s="86" t="s">
        <v>291</v>
      </c>
      <c r="I82" s="87"/>
      <c r="J82" s="88"/>
      <c r="K82" s="89"/>
    </row>
    <row r="83" spans="2:11" ht="15.6" hidden="1" thickTop="1" thickBot="1" x14ac:dyDescent="0.35">
      <c r="B83" s="90"/>
      <c r="C83" s="91" t="s">
        <v>276</v>
      </c>
      <c r="D83" s="92" t="s">
        <v>277</v>
      </c>
      <c r="E83" s="93" t="s">
        <v>278</v>
      </c>
      <c r="F83" s="166"/>
      <c r="H83" s="90"/>
      <c r="I83" s="98" t="s">
        <v>279</v>
      </c>
      <c r="J83" s="99" t="s">
        <v>280</v>
      </c>
      <c r="K83" s="100" t="s">
        <v>278</v>
      </c>
    </row>
    <row r="84" spans="2:11" ht="14.4" hidden="1" x14ac:dyDescent="0.3">
      <c r="B84" s="94">
        <v>44652</v>
      </c>
      <c r="C84" s="153">
        <v>805</v>
      </c>
      <c r="D84" s="153">
        <v>376</v>
      </c>
      <c r="E84" s="102">
        <v>0.46708074534161492</v>
      </c>
      <c r="F84" s="164"/>
      <c r="H84" s="65">
        <v>44652</v>
      </c>
      <c r="I84" s="154">
        <v>-10607007.640000001</v>
      </c>
      <c r="J84" s="154">
        <v>-7580182.3399999999</v>
      </c>
      <c r="K84" s="102">
        <v>0.71463909495213673</v>
      </c>
    </row>
    <row r="85" spans="2:11" ht="14.4" hidden="1" x14ac:dyDescent="0.3">
      <c r="B85" s="94">
        <v>44682</v>
      </c>
      <c r="C85" s="153">
        <v>808</v>
      </c>
      <c r="D85" s="153">
        <v>405</v>
      </c>
      <c r="E85" s="102">
        <v>0.50123762376237624</v>
      </c>
      <c r="F85" s="164"/>
      <c r="H85" s="65">
        <v>44682</v>
      </c>
      <c r="I85" s="154">
        <v>-4441213.87</v>
      </c>
      <c r="J85" s="154">
        <v>-2190425.46</v>
      </c>
      <c r="K85" s="102">
        <v>0.4932042284196505</v>
      </c>
    </row>
    <row r="86" spans="2:11" ht="14.4" hidden="1" x14ac:dyDescent="0.3">
      <c r="B86" s="94">
        <v>44713</v>
      </c>
      <c r="C86" s="153">
        <v>949</v>
      </c>
      <c r="D86" s="153">
        <v>382</v>
      </c>
      <c r="E86" s="102">
        <v>0.40252897787144365</v>
      </c>
      <c r="F86" s="164"/>
      <c r="H86" s="65">
        <v>44713</v>
      </c>
      <c r="I86" s="154">
        <v>-3284492.16</v>
      </c>
      <c r="J86" s="154">
        <v>-2198017.83</v>
      </c>
      <c r="K86" s="102">
        <v>0.66921086211391656</v>
      </c>
    </row>
    <row r="87" spans="2:11" ht="14.4" hidden="1" x14ac:dyDescent="0.3">
      <c r="B87" s="96" t="s">
        <v>286</v>
      </c>
      <c r="C87" s="97">
        <v>854</v>
      </c>
      <c r="D87" s="97">
        <v>388</v>
      </c>
      <c r="E87" s="103">
        <v>0.45433255269320844</v>
      </c>
      <c r="F87" s="165"/>
      <c r="H87" s="96" t="s">
        <v>286</v>
      </c>
      <c r="I87" s="129">
        <v>-6110904.5599999996</v>
      </c>
      <c r="J87" s="129">
        <v>-3989541.88</v>
      </c>
      <c r="K87" s="103">
        <v>0.65285619188266297</v>
      </c>
    </row>
    <row r="88" spans="2:11" ht="13.8" hidden="1" thickBot="1" x14ac:dyDescent="0.3"/>
    <row r="89" spans="2:11" ht="15" hidden="1" thickBot="1" x14ac:dyDescent="0.35">
      <c r="B89" s="86" t="s">
        <v>292</v>
      </c>
      <c r="C89" s="87"/>
      <c r="D89" s="88"/>
      <c r="E89" s="89"/>
      <c r="F89"/>
      <c r="H89" s="86" t="s">
        <v>292</v>
      </c>
      <c r="I89" s="87"/>
      <c r="J89" s="88"/>
      <c r="K89" s="89"/>
    </row>
    <row r="90" spans="2:11" ht="15.6" hidden="1" thickTop="1" thickBot="1" x14ac:dyDescent="0.35">
      <c r="B90" s="90"/>
      <c r="C90" s="91" t="s">
        <v>276</v>
      </c>
      <c r="D90" s="92" t="s">
        <v>277</v>
      </c>
      <c r="E90" s="93" t="s">
        <v>278</v>
      </c>
      <c r="F90" s="166"/>
      <c r="H90" s="90"/>
      <c r="I90" s="98" t="s">
        <v>279</v>
      </c>
      <c r="J90" s="99" t="s">
        <v>280</v>
      </c>
      <c r="K90" s="100" t="s">
        <v>278</v>
      </c>
    </row>
    <row r="91" spans="2:11" ht="14.4" hidden="1" x14ac:dyDescent="0.3">
      <c r="B91" s="94">
        <v>44743</v>
      </c>
      <c r="C91" s="153">
        <v>768</v>
      </c>
      <c r="D91" s="153">
        <v>336</v>
      </c>
      <c r="E91" s="102">
        <v>0.4375</v>
      </c>
      <c r="F91" s="164"/>
      <c r="H91" s="65">
        <v>44743</v>
      </c>
      <c r="I91" s="154">
        <v>-3816439.16</v>
      </c>
      <c r="J91" s="154">
        <v>-2559504.5699999998</v>
      </c>
      <c r="K91" s="102">
        <v>0.67065252783958951</v>
      </c>
    </row>
    <row r="92" spans="2:11" ht="14.4" hidden="1" x14ac:dyDescent="0.3">
      <c r="B92" s="94">
        <v>44774</v>
      </c>
      <c r="C92" s="153">
        <v>868</v>
      </c>
      <c r="D92" s="153">
        <v>340</v>
      </c>
      <c r="E92" s="102">
        <v>0.39170506912442399</v>
      </c>
      <c r="F92" s="164"/>
      <c r="H92" s="65">
        <v>44774</v>
      </c>
      <c r="I92" s="154">
        <v>-4511712.67</v>
      </c>
      <c r="J92" s="154">
        <v>-3018308.84</v>
      </c>
      <c r="K92" s="102">
        <v>0.66899402971067301</v>
      </c>
    </row>
    <row r="93" spans="2:11" ht="14.4" hidden="1" x14ac:dyDescent="0.3">
      <c r="B93" s="94">
        <v>44805</v>
      </c>
      <c r="C93" s="153">
        <v>858</v>
      </c>
      <c r="D93" s="153">
        <v>416</v>
      </c>
      <c r="E93" s="102">
        <v>0.48484848484848486</v>
      </c>
      <c r="F93" s="164"/>
      <c r="H93" s="65">
        <v>44805</v>
      </c>
      <c r="I93" s="154">
        <v>-5963490.2400000002</v>
      </c>
      <c r="J93" s="154">
        <v>-3226619.98</v>
      </c>
      <c r="K93" s="102">
        <v>0.54106233935917369</v>
      </c>
    </row>
    <row r="94" spans="2:11" ht="14.4" hidden="1" x14ac:dyDescent="0.3">
      <c r="B94" s="96" t="s">
        <v>288</v>
      </c>
      <c r="C94" s="97">
        <v>831</v>
      </c>
      <c r="D94" s="97">
        <v>364</v>
      </c>
      <c r="E94" s="103">
        <v>0.43802647412755719</v>
      </c>
      <c r="F94" s="165"/>
      <c r="H94" s="96" t="s">
        <v>288</v>
      </c>
      <c r="I94" s="129">
        <v>-4763880.6900000004</v>
      </c>
      <c r="J94" s="129">
        <v>-2934811.13</v>
      </c>
      <c r="K94" s="103">
        <v>0.61605470854056998</v>
      </c>
    </row>
    <row r="95" spans="2:11" ht="13.8" hidden="1" thickBot="1" x14ac:dyDescent="0.3"/>
    <row r="96" spans="2:11" ht="15" hidden="1" thickBot="1" x14ac:dyDescent="0.35">
      <c r="B96" s="86" t="s">
        <v>293</v>
      </c>
      <c r="C96" s="87"/>
      <c r="D96" s="88"/>
      <c r="E96" s="89"/>
      <c r="F96"/>
      <c r="H96" s="86" t="s">
        <v>293</v>
      </c>
      <c r="I96" s="87"/>
      <c r="J96" s="88"/>
      <c r="K96" s="89"/>
    </row>
    <row r="97" spans="2:11" ht="15.6" hidden="1" thickTop="1" thickBot="1" x14ac:dyDescent="0.35">
      <c r="B97" s="90"/>
      <c r="C97" s="91" t="s">
        <v>276</v>
      </c>
      <c r="D97" s="92" t="s">
        <v>277</v>
      </c>
      <c r="E97" s="93" t="s">
        <v>278</v>
      </c>
      <c r="F97" s="166"/>
      <c r="H97" s="90"/>
      <c r="I97" s="98" t="s">
        <v>279</v>
      </c>
      <c r="J97" s="99" t="s">
        <v>280</v>
      </c>
      <c r="K97" s="100" t="s">
        <v>278</v>
      </c>
    </row>
    <row r="98" spans="2:11" ht="14.4" hidden="1" x14ac:dyDescent="0.3">
      <c r="B98" s="94">
        <v>44835</v>
      </c>
      <c r="C98" s="153">
        <v>820</v>
      </c>
      <c r="D98" s="153">
        <v>366</v>
      </c>
      <c r="E98" s="102">
        <v>0.44634146341463415</v>
      </c>
      <c r="F98" s="164"/>
      <c r="H98" s="65">
        <v>44835</v>
      </c>
      <c r="I98" s="154">
        <v>-3633910.07</v>
      </c>
      <c r="J98" s="154">
        <v>-2665331.59</v>
      </c>
      <c r="K98" s="102">
        <v>0.7334610759918998</v>
      </c>
    </row>
    <row r="99" spans="2:11" ht="14.4" hidden="1" x14ac:dyDescent="0.3">
      <c r="B99" s="94">
        <v>44866</v>
      </c>
      <c r="C99" s="153">
        <v>688</v>
      </c>
      <c r="D99" s="153">
        <v>314</v>
      </c>
      <c r="E99" s="102">
        <v>0.45639534883720928</v>
      </c>
      <c r="F99" s="164"/>
      <c r="H99" s="65">
        <v>44866</v>
      </c>
      <c r="I99" s="154">
        <v>-2594429.14</v>
      </c>
      <c r="J99" s="154">
        <v>-1371100.69</v>
      </c>
      <c r="K99" s="102">
        <v>0.52847875814407475</v>
      </c>
    </row>
    <row r="100" spans="2:11" ht="14.4" hidden="1" x14ac:dyDescent="0.3">
      <c r="B100" s="94">
        <v>44896</v>
      </c>
      <c r="C100" s="153">
        <v>726</v>
      </c>
      <c r="D100" s="153">
        <v>297</v>
      </c>
      <c r="E100" s="102">
        <v>0.40909090909090912</v>
      </c>
      <c r="F100" s="164"/>
      <c r="H100" s="65">
        <v>44896</v>
      </c>
      <c r="I100" s="154">
        <v>-4447578.9400000004</v>
      </c>
      <c r="J100" s="154">
        <v>-3605264.89</v>
      </c>
      <c r="K100" s="102">
        <v>0.81061290617587101</v>
      </c>
    </row>
    <row r="101" spans="2:11" ht="14.4" hidden="1" x14ac:dyDescent="0.3">
      <c r="B101" s="96" t="s">
        <v>281</v>
      </c>
      <c r="C101" s="97">
        <v>745</v>
      </c>
      <c r="D101" s="97">
        <v>326</v>
      </c>
      <c r="E101" s="103">
        <v>0.43758389261744968</v>
      </c>
      <c r="F101" s="165"/>
      <c r="H101" s="96" t="s">
        <v>281</v>
      </c>
      <c r="I101" s="129">
        <v>-3558639.38</v>
      </c>
      <c r="J101" s="129">
        <v>-2547232.39</v>
      </c>
      <c r="K101" s="103">
        <v>0.71578828816310136</v>
      </c>
    </row>
    <row r="102" spans="2:11" ht="13.8" hidden="1" thickBot="1" x14ac:dyDescent="0.3"/>
    <row r="103" spans="2:11" ht="15" hidden="1" thickBot="1" x14ac:dyDescent="0.35">
      <c r="B103" s="86" t="s">
        <v>294</v>
      </c>
      <c r="C103" s="87"/>
      <c r="D103" s="88"/>
      <c r="E103" s="89"/>
      <c r="F103"/>
      <c r="H103" s="86" t="s">
        <v>294</v>
      </c>
      <c r="I103" s="87"/>
      <c r="J103" s="88"/>
      <c r="K103" s="89"/>
    </row>
    <row r="104" spans="2:11" ht="15.6" hidden="1" thickTop="1" thickBot="1" x14ac:dyDescent="0.35">
      <c r="B104" s="90"/>
      <c r="C104" s="91" t="s">
        <v>276</v>
      </c>
      <c r="D104" s="92" t="s">
        <v>277</v>
      </c>
      <c r="E104" s="93" t="s">
        <v>278</v>
      </c>
      <c r="F104" s="166"/>
      <c r="H104" s="90"/>
      <c r="I104" s="98" t="s">
        <v>279</v>
      </c>
      <c r="J104" s="99" t="s">
        <v>280</v>
      </c>
      <c r="K104" s="100" t="s">
        <v>278</v>
      </c>
    </row>
    <row r="105" spans="2:11" ht="14.4" hidden="1" x14ac:dyDescent="0.3">
      <c r="B105" s="94">
        <v>44927</v>
      </c>
      <c r="C105" s="153">
        <v>823</v>
      </c>
      <c r="D105" s="153">
        <v>321</v>
      </c>
      <c r="E105" s="102">
        <v>-0.39003645200486026</v>
      </c>
      <c r="F105" s="164"/>
      <c r="H105" s="65">
        <v>44927</v>
      </c>
      <c r="I105" s="154">
        <v>-3633910.07</v>
      </c>
      <c r="J105" s="154">
        <v>-2665331.59</v>
      </c>
      <c r="K105" s="102">
        <v>0.7334610759918998</v>
      </c>
    </row>
    <row r="106" spans="2:11" ht="14.4" hidden="1" x14ac:dyDescent="0.3">
      <c r="B106" s="94">
        <v>44958</v>
      </c>
      <c r="C106" s="153">
        <v>737</v>
      </c>
      <c r="D106" s="153">
        <v>288</v>
      </c>
      <c r="E106" s="102">
        <v>-0.39077340569877883</v>
      </c>
      <c r="F106" s="164"/>
      <c r="H106" s="65">
        <v>44958</v>
      </c>
      <c r="I106" s="154">
        <v>-2594429.14</v>
      </c>
      <c r="J106" s="154">
        <v>-1371100.69</v>
      </c>
      <c r="K106" s="102">
        <v>0.52847875814407475</v>
      </c>
    </row>
    <row r="107" spans="2:11" ht="14.4" hidden="1" x14ac:dyDescent="0.3">
      <c r="B107" s="94">
        <v>44986</v>
      </c>
      <c r="C107" s="153">
        <v>827</v>
      </c>
      <c r="D107" s="153">
        <v>375</v>
      </c>
      <c r="E107" s="102">
        <v>-0.45344619105199518</v>
      </c>
      <c r="F107" s="164"/>
      <c r="H107" s="65">
        <v>44986</v>
      </c>
      <c r="I107" s="154">
        <v>-4447578.9400000004</v>
      </c>
      <c r="J107" s="154">
        <v>-3605264.89</v>
      </c>
      <c r="K107" s="102">
        <v>0.81061290617587101</v>
      </c>
    </row>
    <row r="108" spans="2:11" ht="14.4" hidden="1" x14ac:dyDescent="0.3">
      <c r="B108" s="96" t="s">
        <v>284</v>
      </c>
      <c r="C108" s="167">
        <v>795.67</v>
      </c>
      <c r="D108" s="97">
        <v>328</v>
      </c>
      <c r="E108" s="103">
        <v>0.4122312013774555</v>
      </c>
      <c r="F108" s="165"/>
      <c r="H108" s="96" t="s">
        <v>284</v>
      </c>
      <c r="I108" s="129">
        <v>-3558639.38</v>
      </c>
      <c r="J108" s="129">
        <v>-2547232.39</v>
      </c>
      <c r="K108" s="103">
        <v>0.71578828816310136</v>
      </c>
    </row>
    <row r="109" spans="2:11" ht="14.4" hidden="1" x14ac:dyDescent="0.3">
      <c r="C109" s="170"/>
      <c r="D109" s="171"/>
      <c r="E109" s="165"/>
      <c r="F109" s="165"/>
      <c r="H109" s="172"/>
      <c r="I109" s="173"/>
      <c r="J109" s="173"/>
      <c r="K109" s="165"/>
    </row>
    <row r="110" spans="2:11" ht="14.4" hidden="1" x14ac:dyDescent="0.3">
      <c r="C110" s="170"/>
      <c r="D110" s="171"/>
      <c r="E110" s="165"/>
      <c r="F110" s="165"/>
      <c r="H110" s="172"/>
      <c r="I110" s="173"/>
      <c r="J110" s="173"/>
      <c r="K110" s="165"/>
    </row>
    <row r="111" spans="2:11" ht="13.8" thickBot="1" x14ac:dyDescent="0.3"/>
    <row r="112" spans="2:11" ht="15" thickBot="1" x14ac:dyDescent="0.35">
      <c r="B112" s="86" t="s">
        <v>567</v>
      </c>
      <c r="C112" s="87"/>
      <c r="D112" s="88"/>
      <c r="E112" s="89"/>
      <c r="F112"/>
      <c r="H112" s="86" t="s">
        <v>567</v>
      </c>
      <c r="I112" s="87"/>
      <c r="J112" s="88"/>
      <c r="K112" s="89"/>
    </row>
    <row r="113" spans="2:11" ht="15.6" thickTop="1" thickBot="1" x14ac:dyDescent="0.35">
      <c r="B113" s="90"/>
      <c r="C113" s="229" t="s">
        <v>276</v>
      </c>
      <c r="D113" s="228" t="s">
        <v>277</v>
      </c>
      <c r="E113" s="228" t="s">
        <v>278</v>
      </c>
      <c r="F113" s="166"/>
      <c r="H113" s="177"/>
      <c r="I113" s="259" t="s">
        <v>279</v>
      </c>
      <c r="J113" s="260" t="s">
        <v>280</v>
      </c>
      <c r="K113" s="268" t="s">
        <v>278</v>
      </c>
    </row>
    <row r="114" spans="2:11" ht="14.4" x14ac:dyDescent="0.3">
      <c r="B114" s="94">
        <v>45658</v>
      </c>
      <c r="C114" s="252">
        <v>742</v>
      </c>
      <c r="D114" s="252">
        <v>300</v>
      </c>
      <c r="E114" s="102">
        <v>0.40431266846361186</v>
      </c>
      <c r="F114" s="164"/>
      <c r="H114" s="65">
        <v>45658</v>
      </c>
      <c r="I114" s="231">
        <v>3797441.59</v>
      </c>
      <c r="J114" s="231">
        <v>1787808.48</v>
      </c>
      <c r="K114" s="269">
        <v>0.47079288453255708</v>
      </c>
    </row>
    <row r="115" spans="2:11" ht="14.4" x14ac:dyDescent="0.3">
      <c r="B115" s="94">
        <v>45689</v>
      </c>
      <c r="C115" s="253">
        <v>709</v>
      </c>
      <c r="D115" s="253">
        <v>294</v>
      </c>
      <c r="E115" s="102">
        <v>0.41466854724964741</v>
      </c>
      <c r="F115" s="164"/>
      <c r="H115" s="65">
        <v>45689</v>
      </c>
      <c r="I115" s="178">
        <v>2529471.29</v>
      </c>
      <c r="J115" s="178">
        <v>1088401.47</v>
      </c>
      <c r="K115" s="270">
        <v>0.43028812950077006</v>
      </c>
    </row>
    <row r="116" spans="2:11" ht="14.4" x14ac:dyDescent="0.3">
      <c r="B116" s="94">
        <v>45717</v>
      </c>
      <c r="C116" s="253">
        <v>738</v>
      </c>
      <c r="D116" s="253">
        <v>296</v>
      </c>
      <c r="E116" s="102">
        <v>0.40108401084010842</v>
      </c>
      <c r="F116" s="164"/>
      <c r="H116" s="65">
        <v>45717</v>
      </c>
      <c r="I116" s="178">
        <v>6927987.6100000003</v>
      </c>
      <c r="J116" s="178">
        <v>2117714.83</v>
      </c>
      <c r="K116" s="270">
        <v>0.30567532005156112</v>
      </c>
    </row>
    <row r="117" spans="2:11" ht="14.4" x14ac:dyDescent="0.3">
      <c r="B117" s="96" t="s">
        <v>284</v>
      </c>
      <c r="C117" s="167">
        <v>729.66666666666663</v>
      </c>
      <c r="D117" s="167">
        <v>296.66666666666669</v>
      </c>
      <c r="E117" s="103">
        <v>0.40657834627683881</v>
      </c>
      <c r="F117" s="165"/>
      <c r="H117" s="96" t="s">
        <v>284</v>
      </c>
      <c r="I117" s="261">
        <v>4418300.1633333331</v>
      </c>
      <c r="J117" s="261">
        <v>1664641.5933333335</v>
      </c>
      <c r="K117" s="271">
        <v>0.3767606391136325</v>
      </c>
    </row>
    <row r="118" spans="2:11" ht="13.8" thickBot="1" x14ac:dyDescent="0.3">
      <c r="C118" s="235"/>
      <c r="D118" s="235"/>
      <c r="E118" s="235"/>
      <c r="I118" s="248"/>
      <c r="J118" s="248"/>
      <c r="K118" s="248"/>
    </row>
    <row r="119" spans="2:11" ht="15" thickBot="1" x14ac:dyDescent="0.35">
      <c r="B119" s="86" t="s">
        <v>295</v>
      </c>
      <c r="C119" s="254"/>
      <c r="D119" s="255"/>
      <c r="E119" s="256"/>
      <c r="F119"/>
      <c r="H119" s="86" t="s">
        <v>295</v>
      </c>
      <c r="I119" s="249"/>
      <c r="J119" s="250"/>
      <c r="K119" s="251"/>
    </row>
    <row r="120" spans="2:11" ht="15.6" thickTop="1" thickBot="1" x14ac:dyDescent="0.35">
      <c r="B120" s="90"/>
      <c r="C120" s="229" t="s">
        <v>276</v>
      </c>
      <c r="D120" s="228" t="s">
        <v>277</v>
      </c>
      <c r="E120" s="228" t="s">
        <v>278</v>
      </c>
      <c r="F120" s="166"/>
      <c r="H120" s="90"/>
      <c r="I120" s="259" t="s">
        <v>279</v>
      </c>
      <c r="J120" s="260" t="s">
        <v>280</v>
      </c>
      <c r="K120" s="268" t="s">
        <v>278</v>
      </c>
    </row>
    <row r="121" spans="2:11" ht="14.4" x14ac:dyDescent="0.3">
      <c r="B121" s="94">
        <v>45748</v>
      </c>
      <c r="C121" s="257">
        <v>663</v>
      </c>
      <c r="D121" s="257">
        <v>307</v>
      </c>
      <c r="E121" s="102">
        <v>0.46304675716440424</v>
      </c>
      <c r="F121" s="164"/>
      <c r="H121" s="65">
        <v>45748</v>
      </c>
      <c r="I121" s="230">
        <v>9644926.5099999998</v>
      </c>
      <c r="J121" s="230">
        <v>6580233.0099999998</v>
      </c>
      <c r="K121" s="272">
        <v>0.68224812321561168</v>
      </c>
    </row>
    <row r="122" spans="2:11" ht="14.4" x14ac:dyDescent="0.3">
      <c r="B122" s="94">
        <v>45778</v>
      </c>
      <c r="C122" s="258">
        <v>697</v>
      </c>
      <c r="D122" s="258">
        <v>271</v>
      </c>
      <c r="E122" s="102">
        <v>0.38880918220946914</v>
      </c>
      <c r="F122" s="164"/>
      <c r="H122" s="65">
        <v>45778</v>
      </c>
      <c r="I122" s="179">
        <v>5563303.1100000003</v>
      </c>
      <c r="J122" s="179">
        <v>1593543.7</v>
      </c>
      <c r="K122" s="246">
        <v>0.28643841050753027</v>
      </c>
    </row>
    <row r="123" spans="2:11" ht="14.4" x14ac:dyDescent="0.3">
      <c r="B123" s="94">
        <v>45809</v>
      </c>
      <c r="C123" s="258">
        <v>805</v>
      </c>
      <c r="D123" s="258">
        <v>277</v>
      </c>
      <c r="E123" s="102">
        <v>0.34409937888198761</v>
      </c>
      <c r="F123" s="164"/>
      <c r="H123" s="65">
        <v>45809</v>
      </c>
      <c r="I123" s="179">
        <v>5991500.2000000002</v>
      </c>
      <c r="J123" s="179">
        <v>3436717.18</v>
      </c>
      <c r="K123" s="246">
        <v>0.57359877581244179</v>
      </c>
    </row>
    <row r="124" spans="2:11" ht="14.4" x14ac:dyDescent="0.3">
      <c r="B124" s="96" t="s">
        <v>286</v>
      </c>
      <c r="C124" s="167">
        <v>721.66666666666663</v>
      </c>
      <c r="D124" s="167">
        <v>285</v>
      </c>
      <c r="E124" s="181">
        <v>0.39491916859122406</v>
      </c>
      <c r="F124" s="165"/>
      <c r="H124" s="96" t="s">
        <v>286</v>
      </c>
      <c r="I124" s="261">
        <v>7066576.6066666665</v>
      </c>
      <c r="J124" s="261">
        <v>3870164.6300000004</v>
      </c>
      <c r="K124" s="247">
        <v>0.54767178584731613</v>
      </c>
    </row>
    <row r="125" spans="2:11" ht="13.8" thickBot="1" x14ac:dyDescent="0.3">
      <c r="I125" s="248"/>
      <c r="J125" s="248"/>
      <c r="K125" s="248"/>
    </row>
    <row r="126" spans="2:11" ht="15" thickBot="1" x14ac:dyDescent="0.35">
      <c r="B126" s="86" t="s">
        <v>296</v>
      </c>
      <c r="C126" s="87"/>
      <c r="D126" s="88"/>
      <c r="E126" s="89"/>
      <c r="F126"/>
      <c r="H126" s="86" t="s">
        <v>296</v>
      </c>
      <c r="I126" s="262"/>
      <c r="J126" s="263"/>
      <c r="K126" s="273"/>
    </row>
    <row r="127" spans="2:11" ht="15.6" thickTop="1" thickBot="1" x14ac:dyDescent="0.35">
      <c r="B127" s="90"/>
      <c r="C127" s="229" t="s">
        <v>276</v>
      </c>
      <c r="D127" s="228" t="s">
        <v>277</v>
      </c>
      <c r="E127" s="228" t="s">
        <v>278</v>
      </c>
      <c r="F127" s="166"/>
      <c r="H127" s="90"/>
      <c r="I127" s="259" t="s">
        <v>279</v>
      </c>
      <c r="J127" s="260" t="s">
        <v>280</v>
      </c>
      <c r="K127" s="268" t="s">
        <v>278</v>
      </c>
    </row>
    <row r="128" spans="2:11" ht="14.4" x14ac:dyDescent="0.3">
      <c r="B128" s="94">
        <v>45839</v>
      </c>
      <c r="C128" s="257">
        <v>643</v>
      </c>
      <c r="D128" s="257">
        <v>297</v>
      </c>
      <c r="E128" s="102">
        <v>0.46189735614307931</v>
      </c>
      <c r="F128" s="164"/>
      <c r="H128" s="94">
        <v>45839</v>
      </c>
      <c r="I128" s="230">
        <v>4373626.2300000004</v>
      </c>
      <c r="J128" s="230">
        <v>3506718.58</v>
      </c>
      <c r="K128" s="272">
        <v>0.80178744035015537</v>
      </c>
    </row>
    <row r="129" spans="2:11" ht="14.4" x14ac:dyDescent="0.3">
      <c r="B129" s="94">
        <v>45870</v>
      </c>
      <c r="C129" s="258">
        <v>646</v>
      </c>
      <c r="D129" s="258">
        <v>302</v>
      </c>
      <c r="E129" s="102">
        <v>0.46749226006191952</v>
      </c>
      <c r="F129" s="164"/>
      <c r="H129" s="94">
        <v>45870</v>
      </c>
      <c r="I129" s="179">
        <v>3581184.27</v>
      </c>
      <c r="J129" s="179">
        <v>2935165.82</v>
      </c>
      <c r="K129" s="246">
        <v>0.81960759310494791</v>
      </c>
    </row>
    <row r="130" spans="2:11" ht="14.4" x14ac:dyDescent="0.3">
      <c r="B130" s="94">
        <v>45901</v>
      </c>
      <c r="C130" s="258">
        <v>634</v>
      </c>
      <c r="D130" s="258">
        <v>278</v>
      </c>
      <c r="E130" s="102">
        <v>0.43848580441640378</v>
      </c>
      <c r="F130" s="164"/>
      <c r="H130" s="94">
        <v>45901</v>
      </c>
      <c r="I130" s="264">
        <v>3405200.47</v>
      </c>
      <c r="J130" s="265">
        <v>2667174.63</v>
      </c>
      <c r="K130" s="246">
        <v>0.78326508336233125</v>
      </c>
    </row>
    <row r="131" spans="2:11" ht="14.4" x14ac:dyDescent="0.3">
      <c r="B131" s="96" t="s">
        <v>288</v>
      </c>
      <c r="C131" s="167">
        <v>644.5</v>
      </c>
      <c r="D131" s="167">
        <v>299.5</v>
      </c>
      <c r="E131" s="103">
        <v>0.46470131885182314</v>
      </c>
      <c r="F131" s="165"/>
      <c r="H131" s="96" t="s">
        <v>288</v>
      </c>
      <c r="I131" s="261">
        <v>3977405.25</v>
      </c>
      <c r="J131" s="261">
        <v>3220942.2</v>
      </c>
      <c r="K131" s="247">
        <v>0.80980991313369444</v>
      </c>
    </row>
    <row r="132" spans="2:11" ht="13.8" thickBot="1" x14ac:dyDescent="0.3">
      <c r="C132" s="235"/>
      <c r="D132" s="235"/>
      <c r="E132" s="235"/>
      <c r="I132" s="248"/>
      <c r="J132" s="248"/>
      <c r="K132" s="248"/>
    </row>
    <row r="133" spans="2:11" ht="15" thickBot="1" x14ac:dyDescent="0.35">
      <c r="B133" s="86" t="s">
        <v>297</v>
      </c>
      <c r="C133" s="254"/>
      <c r="D133" s="255"/>
      <c r="E133" s="256"/>
      <c r="F133"/>
      <c r="H133" s="86" t="s">
        <v>297</v>
      </c>
      <c r="I133" s="249"/>
      <c r="J133" s="250"/>
      <c r="K133" s="251"/>
    </row>
    <row r="134" spans="2:11" ht="15.6" thickTop="1" thickBot="1" x14ac:dyDescent="0.35">
      <c r="B134" s="90"/>
      <c r="C134" s="229" t="s">
        <v>276</v>
      </c>
      <c r="D134" s="229" t="s">
        <v>277</v>
      </c>
      <c r="E134" s="228" t="s">
        <v>278</v>
      </c>
      <c r="F134" s="166"/>
      <c r="H134" s="90"/>
      <c r="I134" s="259" t="s">
        <v>279</v>
      </c>
      <c r="J134" s="260" t="s">
        <v>280</v>
      </c>
      <c r="K134" s="268" t="s">
        <v>278</v>
      </c>
    </row>
    <row r="135" spans="2:11" ht="14.4" x14ac:dyDescent="0.3">
      <c r="B135" s="94">
        <v>45931</v>
      </c>
      <c r="C135" s="257">
        <v>814</v>
      </c>
      <c r="D135" s="257">
        <v>337</v>
      </c>
      <c r="E135" s="102">
        <f t="shared" ref="E135:E137" si="1">SUM(D135/C135)</f>
        <v>0.41400491400491402</v>
      </c>
      <c r="F135" s="164"/>
      <c r="H135" s="94">
        <v>45931</v>
      </c>
      <c r="I135" s="266">
        <v>3762025.85</v>
      </c>
      <c r="J135" s="266">
        <v>2888290.76</v>
      </c>
      <c r="K135" s="272">
        <f>SUM(J135/I135)</f>
        <v>0.76774878088623444</v>
      </c>
    </row>
    <row r="136" spans="2:11" ht="14.4" x14ac:dyDescent="0.3">
      <c r="B136" s="94">
        <v>45962</v>
      </c>
      <c r="C136" s="258">
        <v>657</v>
      </c>
      <c r="D136" s="258">
        <v>310</v>
      </c>
      <c r="E136" s="102">
        <f t="shared" si="1"/>
        <v>0.47184170471841702</v>
      </c>
      <c r="F136" s="164"/>
      <c r="H136" s="94">
        <v>45962</v>
      </c>
      <c r="I136" s="326">
        <v>2912524.95</v>
      </c>
      <c r="J136" s="326">
        <v>1896143.5</v>
      </c>
      <c r="K136" s="272">
        <f>SUM(J136/I136)</f>
        <v>0.65103081777891714</v>
      </c>
    </row>
    <row r="137" spans="2:11" ht="14.4" x14ac:dyDescent="0.3">
      <c r="B137" s="94">
        <v>45992</v>
      </c>
      <c r="C137" s="258">
        <v>652</v>
      </c>
      <c r="D137" s="258">
        <v>322</v>
      </c>
      <c r="E137" s="403">
        <f t="shared" si="1"/>
        <v>0.49386503067484661</v>
      </c>
      <c r="F137" s="164"/>
      <c r="H137" s="94">
        <v>45992</v>
      </c>
      <c r="I137" s="327">
        <v>3472971.47</v>
      </c>
      <c r="J137" s="327">
        <v>2773852.19</v>
      </c>
      <c r="K137" s="272">
        <f>SUM(J137/I137)</f>
        <v>0.79869708517933768</v>
      </c>
    </row>
    <row r="138" spans="2:11" ht="14.4" x14ac:dyDescent="0.3">
      <c r="B138" s="96" t="s">
        <v>281</v>
      </c>
      <c r="C138" s="167">
        <f>AVERAGE(C135:C137)</f>
        <v>707.66666666666663</v>
      </c>
      <c r="D138" s="167">
        <f>AVERAGE(D135:D137)</f>
        <v>323</v>
      </c>
      <c r="E138" s="181">
        <f>SUM(D138/C138)</f>
        <v>0.45642958078191243</v>
      </c>
      <c r="F138" s="165"/>
      <c r="H138" s="96" t="s">
        <v>281</v>
      </c>
      <c r="I138" s="267">
        <f>AVERAGE(I135:I137)</f>
        <v>3382507.4233333338</v>
      </c>
      <c r="J138" s="267">
        <f>AVERAGE(J135:J137)</f>
        <v>2519428.8166666664</v>
      </c>
      <c r="K138" s="404">
        <f>SUM(J138/I138)</f>
        <v>0.74484058757330507</v>
      </c>
    </row>
  </sheetData>
  <mergeCells count="14">
    <mergeCell ref="G14:H14"/>
    <mergeCell ref="G15:H15"/>
    <mergeCell ref="G8:H8"/>
    <mergeCell ref="G9:H9"/>
    <mergeCell ref="G10:H10"/>
    <mergeCell ref="G11:H11"/>
    <mergeCell ref="G12:H12"/>
    <mergeCell ref="G13:H13"/>
    <mergeCell ref="G7:H7"/>
    <mergeCell ref="C3:E3"/>
    <mergeCell ref="G3:H3"/>
    <mergeCell ref="G4:H4"/>
    <mergeCell ref="G5:H5"/>
    <mergeCell ref="G6:H6"/>
  </mergeCells>
  <pageMargins left="0.23622047244094491" right="0.23622047244094491" top="0.74803149606299213" bottom="0.74803149606299213" header="0.31496062992125984" footer="0.31496062992125984"/>
  <pageSetup paperSize="9" scale="54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03ADB-DB4F-4508-B318-5C691E076E08}">
  <sheetPr>
    <tabColor theme="9" tint="0.39997558519241921"/>
    <pageSetUpPr fitToPage="1"/>
  </sheetPr>
  <dimension ref="A1:XFD825"/>
  <sheetViews>
    <sheetView tabSelected="1" zoomScale="90" zoomScaleNormal="90" workbookViewId="0">
      <pane ySplit="8" topLeftCell="A9" activePane="bottomLeft" state="frozen"/>
      <selection pane="bottomLeft" activeCell="M72" sqref="M72"/>
    </sheetView>
  </sheetViews>
  <sheetFormatPr defaultRowHeight="14.4" x14ac:dyDescent="0.3"/>
  <cols>
    <col min="1" max="1" width="12" customWidth="1"/>
    <col min="2" max="2" width="52.21875" bestFit="1" customWidth="1"/>
    <col min="3" max="3" width="10.5546875" customWidth="1"/>
    <col min="4" max="4" width="9.77734375" customWidth="1"/>
    <col min="5" max="5" width="11.21875" customWidth="1"/>
    <col min="6" max="7" width="11.44140625" customWidth="1"/>
    <col min="8" max="8" width="10.77734375" style="470" customWidth="1"/>
    <col min="9" max="9" width="12" style="304" hidden="1" customWidth="1"/>
  </cols>
  <sheetData>
    <row r="1" spans="1:16384" customFormat="1" ht="15.6" x14ac:dyDescent="0.3">
      <c r="A1" s="489" t="s">
        <v>298</v>
      </c>
      <c r="B1" s="489"/>
      <c r="C1" s="489"/>
      <c r="D1" s="489"/>
      <c r="E1" s="489"/>
      <c r="F1" s="489"/>
      <c r="G1" s="489"/>
      <c r="H1" s="489"/>
      <c r="I1" s="489"/>
      <c r="J1" s="489"/>
    </row>
    <row r="2" spans="1:16384" customFormat="1" ht="15.6" x14ac:dyDescent="0.3">
      <c r="A2" s="489" t="s">
        <v>299</v>
      </c>
      <c r="B2" s="489"/>
      <c r="C2" s="489"/>
      <c r="D2" s="489"/>
      <c r="E2" s="489"/>
      <c r="F2" s="489"/>
      <c r="G2" s="489"/>
      <c r="H2" s="489"/>
      <c r="I2" s="489"/>
      <c r="J2" s="489"/>
    </row>
    <row r="3" spans="1:16384" customFormat="1" ht="15.6" x14ac:dyDescent="0.3">
      <c r="A3" s="489" t="s">
        <v>597</v>
      </c>
      <c r="B3" s="489"/>
      <c r="C3" s="489"/>
      <c r="D3" s="489"/>
      <c r="E3" s="489"/>
      <c r="F3" s="489"/>
      <c r="G3" s="489"/>
      <c r="H3" s="489"/>
      <c r="I3" s="489"/>
      <c r="J3" s="489"/>
    </row>
    <row r="4" spans="1:16384" customFormat="1" ht="16.2" thickBot="1" x14ac:dyDescent="0.35">
      <c r="A4" s="489"/>
      <c r="B4" s="489"/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  <c r="P4" s="489"/>
      <c r="Q4" s="489"/>
      <c r="R4" s="489"/>
      <c r="S4" s="489"/>
      <c r="T4" s="489"/>
      <c r="U4" s="489"/>
      <c r="V4" s="489"/>
      <c r="W4" s="489"/>
      <c r="X4" s="489"/>
      <c r="Y4" s="489"/>
      <c r="Z4" s="489"/>
      <c r="AA4" s="489"/>
      <c r="AB4" s="489"/>
      <c r="AC4" s="489"/>
      <c r="AD4" s="489"/>
      <c r="AE4" s="489"/>
      <c r="AF4" s="489"/>
      <c r="AG4" s="489"/>
      <c r="AH4" s="489"/>
      <c r="AI4" s="489"/>
      <c r="AJ4" s="489"/>
      <c r="AK4" s="489"/>
      <c r="AL4" s="489"/>
      <c r="AM4" s="489"/>
      <c r="AN4" s="489"/>
      <c r="AO4" s="489"/>
      <c r="AP4" s="489"/>
      <c r="AQ4" s="489"/>
      <c r="AR4" s="489"/>
      <c r="AS4" s="489"/>
      <c r="AT4" s="489"/>
      <c r="AU4" s="489"/>
      <c r="AV4" s="489"/>
      <c r="AW4" s="489"/>
      <c r="AX4" s="489"/>
      <c r="AY4" s="489"/>
      <c r="AZ4" s="489"/>
      <c r="BA4" s="489"/>
      <c r="BB4" s="489"/>
      <c r="BC4" s="489"/>
      <c r="BD4" s="489"/>
      <c r="BE4" s="489"/>
      <c r="BF4" s="489"/>
      <c r="BG4" s="489"/>
      <c r="BH4" s="489"/>
      <c r="BI4" s="489"/>
      <c r="BJ4" s="489"/>
      <c r="BK4" s="489"/>
      <c r="BL4" s="489"/>
      <c r="BM4" s="489"/>
      <c r="BN4" s="489"/>
      <c r="BO4" s="489"/>
      <c r="BP4" s="489"/>
      <c r="BQ4" s="489"/>
      <c r="BR4" s="489"/>
      <c r="BS4" s="489"/>
      <c r="BT4" s="489"/>
      <c r="BU4" s="489"/>
      <c r="BV4" s="489"/>
      <c r="BW4" s="489"/>
      <c r="BX4" s="489"/>
      <c r="BY4" s="489"/>
      <c r="BZ4" s="489"/>
      <c r="CA4" s="489"/>
      <c r="CB4" s="489"/>
      <c r="CC4" s="489"/>
      <c r="CD4" s="489"/>
      <c r="CE4" s="489"/>
      <c r="CF4" s="489"/>
      <c r="CG4" s="489"/>
      <c r="CH4" s="489"/>
      <c r="CI4" s="489"/>
      <c r="CJ4" s="489"/>
      <c r="CK4" s="489"/>
      <c r="CL4" s="489"/>
      <c r="CM4" s="489"/>
      <c r="CN4" s="489"/>
      <c r="CO4" s="489"/>
      <c r="CP4" s="489"/>
      <c r="CQ4" s="489"/>
      <c r="CR4" s="489"/>
      <c r="CS4" s="489"/>
      <c r="CT4" s="489"/>
      <c r="CU4" s="489"/>
      <c r="CV4" s="489"/>
      <c r="CW4" s="489"/>
      <c r="CX4" s="489"/>
      <c r="CY4" s="489"/>
      <c r="CZ4" s="489"/>
      <c r="DA4" s="489"/>
      <c r="DB4" s="489"/>
      <c r="DC4" s="489"/>
      <c r="DD4" s="489"/>
      <c r="DE4" s="489"/>
      <c r="DF4" s="489"/>
      <c r="DG4" s="489"/>
      <c r="DH4" s="489"/>
      <c r="DI4" s="489"/>
      <c r="DJ4" s="489"/>
      <c r="DK4" s="489"/>
      <c r="DL4" s="489"/>
      <c r="DM4" s="489"/>
      <c r="DN4" s="489"/>
      <c r="DO4" s="489"/>
      <c r="DP4" s="489"/>
      <c r="DQ4" s="489"/>
      <c r="DR4" s="489"/>
      <c r="DS4" s="489"/>
      <c r="DT4" s="489"/>
      <c r="DU4" s="489"/>
      <c r="DV4" s="489"/>
      <c r="DW4" s="489"/>
      <c r="DX4" s="489"/>
      <c r="DY4" s="489"/>
      <c r="DZ4" s="489"/>
      <c r="EA4" s="489"/>
      <c r="EB4" s="489"/>
      <c r="EC4" s="489"/>
      <c r="ED4" s="489"/>
      <c r="EE4" s="489"/>
      <c r="EF4" s="489"/>
      <c r="EG4" s="489"/>
      <c r="EH4" s="489"/>
      <c r="EI4" s="489"/>
      <c r="EJ4" s="489"/>
      <c r="EK4" s="489"/>
      <c r="EL4" s="489"/>
      <c r="EM4" s="489"/>
      <c r="EN4" s="489"/>
      <c r="EO4" s="489"/>
      <c r="EP4" s="489"/>
      <c r="EQ4" s="489"/>
      <c r="ER4" s="489"/>
      <c r="ES4" s="489"/>
      <c r="ET4" s="489"/>
      <c r="EU4" s="489"/>
      <c r="EV4" s="489"/>
      <c r="EW4" s="489"/>
      <c r="EX4" s="489"/>
      <c r="EY4" s="489"/>
      <c r="EZ4" s="489"/>
      <c r="FA4" s="489"/>
      <c r="FB4" s="489"/>
      <c r="FC4" s="489"/>
      <c r="FD4" s="489"/>
      <c r="FE4" s="489"/>
      <c r="FF4" s="489"/>
      <c r="FG4" s="489"/>
      <c r="FH4" s="489"/>
      <c r="FI4" s="489"/>
      <c r="FJ4" s="489"/>
      <c r="FK4" s="489"/>
      <c r="FL4" s="489"/>
      <c r="FM4" s="489"/>
      <c r="FN4" s="489"/>
      <c r="FO4" s="489"/>
      <c r="FP4" s="489"/>
      <c r="FQ4" s="489"/>
      <c r="FR4" s="489"/>
      <c r="FS4" s="489"/>
      <c r="FT4" s="489"/>
      <c r="FU4" s="489"/>
      <c r="FV4" s="489"/>
      <c r="FW4" s="489"/>
      <c r="FX4" s="489"/>
      <c r="FY4" s="489"/>
      <c r="FZ4" s="489"/>
      <c r="GA4" s="489"/>
      <c r="GB4" s="489"/>
      <c r="GC4" s="489"/>
      <c r="GD4" s="489"/>
      <c r="GE4" s="489"/>
      <c r="GF4" s="489"/>
      <c r="GG4" s="489"/>
      <c r="GH4" s="489"/>
      <c r="GI4" s="489"/>
      <c r="GJ4" s="489"/>
      <c r="GK4" s="489"/>
      <c r="GL4" s="489"/>
      <c r="GM4" s="489"/>
      <c r="GN4" s="489"/>
      <c r="GO4" s="489"/>
      <c r="GP4" s="489"/>
      <c r="GQ4" s="489"/>
      <c r="GR4" s="489"/>
      <c r="GS4" s="489"/>
      <c r="GT4" s="489"/>
      <c r="GU4" s="489"/>
      <c r="GV4" s="489"/>
      <c r="GW4" s="489"/>
      <c r="GX4" s="489"/>
      <c r="GY4" s="489"/>
      <c r="GZ4" s="489"/>
      <c r="HA4" s="489"/>
      <c r="HB4" s="489"/>
      <c r="HC4" s="489"/>
      <c r="HD4" s="489"/>
      <c r="HE4" s="489"/>
      <c r="HF4" s="489"/>
      <c r="HG4" s="489"/>
      <c r="HH4" s="489"/>
      <c r="HI4" s="489"/>
      <c r="HJ4" s="489"/>
      <c r="HK4" s="489"/>
      <c r="HL4" s="489"/>
      <c r="HM4" s="489"/>
      <c r="HN4" s="489"/>
      <c r="HO4" s="489"/>
      <c r="HP4" s="489"/>
      <c r="HQ4" s="489"/>
      <c r="HR4" s="489"/>
      <c r="HS4" s="489"/>
      <c r="HT4" s="489"/>
      <c r="HU4" s="489"/>
      <c r="HV4" s="489"/>
      <c r="HW4" s="489"/>
      <c r="HX4" s="489"/>
      <c r="HY4" s="489"/>
      <c r="HZ4" s="489"/>
      <c r="IA4" s="489"/>
      <c r="IB4" s="489"/>
      <c r="IC4" s="489"/>
      <c r="ID4" s="489"/>
      <c r="IE4" s="489"/>
      <c r="IF4" s="489"/>
      <c r="IG4" s="489"/>
      <c r="IH4" s="489"/>
      <c r="II4" s="489"/>
      <c r="IJ4" s="489"/>
      <c r="IK4" s="489"/>
      <c r="IL4" s="489"/>
      <c r="IM4" s="489"/>
      <c r="IN4" s="489"/>
      <c r="IO4" s="489"/>
      <c r="IP4" s="489"/>
      <c r="IQ4" s="489"/>
      <c r="IR4" s="489"/>
      <c r="IS4" s="489"/>
      <c r="IT4" s="489"/>
      <c r="IU4" s="489"/>
      <c r="IV4" s="489"/>
      <c r="IW4" s="489"/>
      <c r="IX4" s="489"/>
      <c r="IY4" s="489"/>
      <c r="IZ4" s="489"/>
      <c r="JA4" s="489"/>
      <c r="JB4" s="489"/>
      <c r="JC4" s="489"/>
      <c r="JD4" s="489"/>
      <c r="JE4" s="489"/>
      <c r="JF4" s="489"/>
      <c r="JG4" s="489"/>
      <c r="JH4" s="489"/>
      <c r="JI4" s="489"/>
      <c r="JJ4" s="489"/>
      <c r="JK4" s="489"/>
      <c r="JL4" s="489"/>
      <c r="JM4" s="489"/>
      <c r="JN4" s="489"/>
      <c r="JO4" s="489"/>
      <c r="JP4" s="489"/>
      <c r="JQ4" s="489"/>
      <c r="JR4" s="489"/>
      <c r="JS4" s="489"/>
      <c r="JT4" s="489"/>
      <c r="JU4" s="489"/>
      <c r="JV4" s="489"/>
      <c r="JW4" s="489"/>
      <c r="JX4" s="489"/>
      <c r="JY4" s="489"/>
      <c r="JZ4" s="489"/>
      <c r="KA4" s="489"/>
      <c r="KB4" s="489"/>
      <c r="KC4" s="489"/>
      <c r="KD4" s="489"/>
      <c r="KE4" s="489"/>
      <c r="KF4" s="489"/>
      <c r="KG4" s="489"/>
      <c r="KH4" s="489"/>
      <c r="KI4" s="489"/>
      <c r="KJ4" s="489"/>
      <c r="KK4" s="489"/>
      <c r="KL4" s="489"/>
      <c r="KM4" s="489"/>
      <c r="KN4" s="489"/>
      <c r="KO4" s="489"/>
      <c r="KP4" s="489"/>
      <c r="KQ4" s="489"/>
      <c r="KR4" s="489"/>
      <c r="KS4" s="489"/>
      <c r="KT4" s="489"/>
      <c r="KU4" s="489"/>
      <c r="KV4" s="489"/>
      <c r="KW4" s="489"/>
      <c r="KX4" s="489"/>
      <c r="KY4" s="489"/>
      <c r="KZ4" s="489"/>
      <c r="LA4" s="489"/>
      <c r="LB4" s="489"/>
      <c r="LC4" s="489"/>
      <c r="LD4" s="489"/>
      <c r="LE4" s="489"/>
      <c r="LF4" s="489"/>
      <c r="LG4" s="489"/>
      <c r="LH4" s="489"/>
      <c r="LI4" s="489"/>
      <c r="LJ4" s="489"/>
      <c r="LK4" s="489"/>
      <c r="LL4" s="489"/>
      <c r="LM4" s="489"/>
      <c r="LN4" s="489"/>
      <c r="LO4" s="489"/>
      <c r="LP4" s="489"/>
      <c r="LQ4" s="489"/>
      <c r="LR4" s="489"/>
      <c r="LS4" s="489"/>
      <c r="LT4" s="489"/>
      <c r="LU4" s="489"/>
      <c r="LV4" s="489"/>
      <c r="LW4" s="489"/>
      <c r="LX4" s="489"/>
      <c r="LY4" s="489"/>
      <c r="LZ4" s="489"/>
      <c r="MA4" s="489"/>
      <c r="MB4" s="489"/>
      <c r="MC4" s="489"/>
      <c r="MD4" s="489"/>
      <c r="ME4" s="489"/>
      <c r="MF4" s="489"/>
      <c r="MG4" s="489"/>
      <c r="MH4" s="489"/>
      <c r="MI4" s="489"/>
      <c r="MJ4" s="489"/>
      <c r="MK4" s="489"/>
      <c r="ML4" s="489"/>
      <c r="MM4" s="489"/>
      <c r="MN4" s="489"/>
      <c r="MO4" s="489"/>
      <c r="MP4" s="489"/>
      <c r="MQ4" s="489"/>
      <c r="MR4" s="489"/>
      <c r="MS4" s="489"/>
      <c r="MT4" s="489"/>
      <c r="MU4" s="489"/>
      <c r="MV4" s="489"/>
      <c r="MW4" s="489"/>
      <c r="MX4" s="489"/>
      <c r="MY4" s="489"/>
      <c r="MZ4" s="489"/>
      <c r="NA4" s="489"/>
      <c r="NB4" s="489"/>
      <c r="NC4" s="489"/>
      <c r="ND4" s="489"/>
      <c r="NE4" s="489"/>
      <c r="NF4" s="489"/>
      <c r="NG4" s="489"/>
      <c r="NH4" s="489"/>
      <c r="NI4" s="489"/>
      <c r="NJ4" s="489"/>
      <c r="NK4" s="489"/>
      <c r="NL4" s="489"/>
      <c r="NM4" s="489"/>
      <c r="NN4" s="489"/>
      <c r="NO4" s="489"/>
      <c r="NP4" s="489"/>
      <c r="NQ4" s="489"/>
      <c r="NR4" s="489"/>
      <c r="NS4" s="489"/>
      <c r="NT4" s="489"/>
      <c r="NU4" s="489"/>
      <c r="NV4" s="489"/>
      <c r="NW4" s="489"/>
      <c r="NX4" s="489"/>
      <c r="NY4" s="489"/>
      <c r="NZ4" s="489"/>
      <c r="OA4" s="489"/>
      <c r="OB4" s="489"/>
      <c r="OC4" s="489"/>
      <c r="OD4" s="489"/>
      <c r="OE4" s="489"/>
      <c r="OF4" s="489"/>
      <c r="OG4" s="489"/>
      <c r="OH4" s="489"/>
      <c r="OI4" s="489"/>
      <c r="OJ4" s="489"/>
      <c r="OK4" s="489"/>
      <c r="OL4" s="489"/>
      <c r="OM4" s="489"/>
      <c r="ON4" s="489"/>
      <c r="OO4" s="489"/>
      <c r="OP4" s="489"/>
      <c r="OQ4" s="489"/>
      <c r="OR4" s="489"/>
      <c r="OS4" s="489"/>
      <c r="OT4" s="489"/>
      <c r="OU4" s="489"/>
      <c r="OV4" s="489"/>
      <c r="OW4" s="489"/>
      <c r="OX4" s="489"/>
      <c r="OY4" s="489"/>
      <c r="OZ4" s="489"/>
      <c r="PA4" s="489"/>
      <c r="PB4" s="489"/>
      <c r="PC4" s="489"/>
      <c r="PD4" s="489"/>
      <c r="PE4" s="489"/>
      <c r="PF4" s="489"/>
      <c r="PG4" s="489"/>
      <c r="PH4" s="489"/>
      <c r="PI4" s="489"/>
      <c r="PJ4" s="489"/>
      <c r="PK4" s="489"/>
      <c r="PL4" s="489"/>
      <c r="PM4" s="489"/>
      <c r="PN4" s="489"/>
      <c r="PO4" s="489"/>
      <c r="PP4" s="489"/>
      <c r="PQ4" s="489"/>
      <c r="PR4" s="489"/>
      <c r="PS4" s="489"/>
      <c r="PT4" s="489"/>
      <c r="PU4" s="489"/>
      <c r="PV4" s="489"/>
      <c r="PW4" s="489"/>
      <c r="PX4" s="489"/>
      <c r="PY4" s="489"/>
      <c r="PZ4" s="489"/>
      <c r="QA4" s="489"/>
      <c r="QB4" s="489"/>
      <c r="QC4" s="489"/>
      <c r="QD4" s="489"/>
      <c r="QE4" s="489"/>
      <c r="QF4" s="489"/>
      <c r="QG4" s="489"/>
      <c r="QH4" s="489"/>
      <c r="QI4" s="489"/>
      <c r="QJ4" s="489"/>
      <c r="QK4" s="489"/>
      <c r="QL4" s="489"/>
      <c r="QM4" s="489"/>
      <c r="QN4" s="489"/>
      <c r="QO4" s="489"/>
      <c r="QP4" s="489"/>
      <c r="QQ4" s="489"/>
      <c r="QR4" s="489"/>
      <c r="QS4" s="489"/>
      <c r="QT4" s="489"/>
      <c r="QU4" s="489"/>
      <c r="QV4" s="489"/>
      <c r="QW4" s="489"/>
      <c r="QX4" s="489"/>
      <c r="QY4" s="489"/>
      <c r="QZ4" s="489"/>
      <c r="RA4" s="489"/>
      <c r="RB4" s="489"/>
      <c r="RC4" s="489"/>
      <c r="RD4" s="489"/>
      <c r="RE4" s="489"/>
      <c r="RF4" s="489"/>
      <c r="RG4" s="489"/>
      <c r="RH4" s="489"/>
      <c r="RI4" s="489"/>
      <c r="RJ4" s="489"/>
      <c r="RK4" s="489"/>
      <c r="RL4" s="489"/>
      <c r="RM4" s="489"/>
      <c r="RN4" s="489"/>
      <c r="RO4" s="489"/>
      <c r="RP4" s="489"/>
      <c r="RQ4" s="489"/>
      <c r="RR4" s="489"/>
      <c r="RS4" s="489"/>
      <c r="RT4" s="489"/>
      <c r="RU4" s="489"/>
      <c r="RV4" s="489"/>
      <c r="RW4" s="489"/>
      <c r="RX4" s="489"/>
      <c r="RY4" s="489"/>
      <c r="RZ4" s="489"/>
      <c r="SA4" s="489"/>
      <c r="SB4" s="489"/>
      <c r="SC4" s="489"/>
      <c r="SD4" s="489"/>
      <c r="SE4" s="489"/>
      <c r="SF4" s="489"/>
      <c r="SG4" s="489"/>
      <c r="SH4" s="489"/>
      <c r="SI4" s="489"/>
      <c r="SJ4" s="489"/>
      <c r="SK4" s="489"/>
      <c r="SL4" s="489"/>
      <c r="SM4" s="489"/>
      <c r="SN4" s="489"/>
      <c r="SO4" s="489"/>
      <c r="SP4" s="489"/>
      <c r="SQ4" s="489"/>
      <c r="SR4" s="489"/>
      <c r="SS4" s="489"/>
      <c r="ST4" s="489"/>
      <c r="SU4" s="489"/>
      <c r="SV4" s="489"/>
      <c r="SW4" s="489"/>
      <c r="SX4" s="489"/>
      <c r="SY4" s="489"/>
      <c r="SZ4" s="489"/>
      <c r="TA4" s="489"/>
      <c r="TB4" s="489"/>
      <c r="TC4" s="489"/>
      <c r="TD4" s="489"/>
      <c r="TE4" s="489"/>
      <c r="TF4" s="489"/>
      <c r="TG4" s="489"/>
      <c r="TH4" s="489"/>
      <c r="TI4" s="489"/>
      <c r="TJ4" s="489"/>
      <c r="TK4" s="489"/>
      <c r="TL4" s="489"/>
      <c r="TM4" s="489"/>
      <c r="TN4" s="489"/>
      <c r="TO4" s="489"/>
      <c r="TP4" s="489"/>
      <c r="TQ4" s="489"/>
      <c r="TR4" s="489"/>
      <c r="TS4" s="489"/>
      <c r="TT4" s="489"/>
      <c r="TU4" s="489"/>
      <c r="TV4" s="489"/>
      <c r="TW4" s="489"/>
      <c r="TX4" s="489"/>
      <c r="TY4" s="489"/>
      <c r="TZ4" s="489"/>
      <c r="UA4" s="489"/>
      <c r="UB4" s="489"/>
      <c r="UC4" s="489"/>
      <c r="UD4" s="489"/>
      <c r="UE4" s="489"/>
      <c r="UF4" s="489"/>
      <c r="UG4" s="489"/>
      <c r="UH4" s="489"/>
      <c r="UI4" s="489"/>
      <c r="UJ4" s="489"/>
      <c r="UK4" s="489"/>
      <c r="UL4" s="489"/>
      <c r="UM4" s="489"/>
      <c r="UN4" s="489"/>
      <c r="UO4" s="489"/>
      <c r="UP4" s="489"/>
      <c r="UQ4" s="489"/>
      <c r="UR4" s="489"/>
      <c r="US4" s="489"/>
      <c r="UT4" s="489"/>
      <c r="UU4" s="489"/>
      <c r="UV4" s="489"/>
      <c r="UW4" s="489"/>
      <c r="UX4" s="489"/>
      <c r="UY4" s="489"/>
      <c r="UZ4" s="489"/>
      <c r="VA4" s="489"/>
      <c r="VB4" s="489"/>
      <c r="VC4" s="489"/>
      <c r="VD4" s="489"/>
      <c r="VE4" s="489"/>
      <c r="VF4" s="489"/>
      <c r="VG4" s="489"/>
      <c r="VH4" s="489"/>
      <c r="VI4" s="489"/>
      <c r="VJ4" s="489"/>
      <c r="VK4" s="489"/>
      <c r="VL4" s="489"/>
      <c r="VM4" s="489"/>
      <c r="VN4" s="489"/>
      <c r="VO4" s="489"/>
      <c r="VP4" s="489"/>
      <c r="VQ4" s="489"/>
      <c r="VR4" s="489"/>
      <c r="VS4" s="489"/>
      <c r="VT4" s="489"/>
      <c r="VU4" s="489"/>
      <c r="VV4" s="489"/>
      <c r="VW4" s="489"/>
      <c r="VX4" s="489"/>
      <c r="VY4" s="489"/>
      <c r="VZ4" s="489"/>
      <c r="WA4" s="489"/>
      <c r="WB4" s="489"/>
      <c r="WC4" s="489"/>
      <c r="WD4" s="489"/>
      <c r="WE4" s="489"/>
      <c r="WF4" s="489"/>
      <c r="WG4" s="489"/>
      <c r="WH4" s="489"/>
      <c r="WI4" s="489"/>
      <c r="WJ4" s="489"/>
      <c r="WK4" s="489"/>
      <c r="WL4" s="489"/>
      <c r="WM4" s="489"/>
      <c r="WN4" s="489"/>
      <c r="WO4" s="489"/>
      <c r="WP4" s="489"/>
      <c r="WQ4" s="489"/>
      <c r="WR4" s="489"/>
      <c r="WS4" s="489"/>
      <c r="WT4" s="489"/>
      <c r="WU4" s="489"/>
      <c r="WV4" s="489"/>
      <c r="WW4" s="489"/>
      <c r="WX4" s="489"/>
      <c r="WY4" s="489"/>
      <c r="WZ4" s="489"/>
      <c r="XA4" s="489"/>
      <c r="XB4" s="489"/>
      <c r="XC4" s="489"/>
      <c r="XD4" s="489"/>
      <c r="XE4" s="489"/>
      <c r="XF4" s="489"/>
      <c r="XG4" s="489"/>
      <c r="XH4" s="489"/>
      <c r="XI4" s="489"/>
      <c r="XJ4" s="489"/>
      <c r="XK4" s="489"/>
      <c r="XL4" s="489"/>
      <c r="XM4" s="489"/>
      <c r="XN4" s="489"/>
      <c r="XO4" s="489"/>
      <c r="XP4" s="489"/>
      <c r="XQ4" s="489"/>
      <c r="XR4" s="489"/>
      <c r="XS4" s="489"/>
      <c r="XT4" s="489"/>
      <c r="XU4" s="489"/>
      <c r="XV4" s="489"/>
      <c r="XW4" s="489"/>
      <c r="XX4" s="489"/>
      <c r="XY4" s="489"/>
      <c r="XZ4" s="489"/>
      <c r="YA4" s="489"/>
      <c r="YB4" s="489"/>
      <c r="YC4" s="489"/>
      <c r="YD4" s="489"/>
      <c r="YE4" s="489"/>
      <c r="YF4" s="489"/>
      <c r="YG4" s="489"/>
      <c r="YH4" s="489"/>
      <c r="YI4" s="489"/>
      <c r="YJ4" s="489"/>
      <c r="YK4" s="489"/>
      <c r="YL4" s="489"/>
      <c r="YM4" s="489"/>
      <c r="YN4" s="489"/>
      <c r="YO4" s="489"/>
      <c r="YP4" s="489"/>
      <c r="YQ4" s="489"/>
      <c r="YR4" s="489"/>
      <c r="YS4" s="489"/>
      <c r="YT4" s="489"/>
      <c r="YU4" s="489"/>
      <c r="YV4" s="489"/>
      <c r="YW4" s="489"/>
      <c r="YX4" s="489"/>
      <c r="YY4" s="489"/>
      <c r="YZ4" s="489"/>
      <c r="ZA4" s="489"/>
      <c r="ZB4" s="489"/>
      <c r="ZC4" s="489"/>
      <c r="ZD4" s="489"/>
      <c r="ZE4" s="489"/>
      <c r="ZF4" s="489"/>
      <c r="ZG4" s="489"/>
      <c r="ZH4" s="489"/>
      <c r="ZI4" s="489"/>
      <c r="ZJ4" s="489"/>
      <c r="ZK4" s="489"/>
      <c r="ZL4" s="489"/>
      <c r="ZM4" s="489"/>
      <c r="ZN4" s="489"/>
      <c r="ZO4" s="489"/>
      <c r="ZP4" s="489"/>
      <c r="ZQ4" s="489"/>
      <c r="ZR4" s="489"/>
      <c r="ZS4" s="489"/>
      <c r="ZT4" s="489"/>
      <c r="ZU4" s="489"/>
      <c r="ZV4" s="489"/>
      <c r="ZW4" s="489"/>
      <c r="ZX4" s="489"/>
      <c r="ZY4" s="489"/>
      <c r="ZZ4" s="489"/>
      <c r="AAA4" s="489"/>
      <c r="AAB4" s="489"/>
      <c r="AAC4" s="489"/>
      <c r="AAD4" s="489"/>
      <c r="AAE4" s="489"/>
      <c r="AAF4" s="489"/>
      <c r="AAG4" s="489"/>
      <c r="AAH4" s="489"/>
      <c r="AAI4" s="489"/>
      <c r="AAJ4" s="489"/>
      <c r="AAK4" s="489"/>
      <c r="AAL4" s="489"/>
      <c r="AAM4" s="489"/>
      <c r="AAN4" s="489"/>
      <c r="AAO4" s="489"/>
      <c r="AAP4" s="489"/>
      <c r="AAQ4" s="489"/>
      <c r="AAR4" s="489"/>
      <c r="AAS4" s="489"/>
      <c r="AAT4" s="489"/>
      <c r="AAU4" s="489"/>
      <c r="AAV4" s="489"/>
      <c r="AAW4" s="489"/>
      <c r="AAX4" s="489"/>
      <c r="AAY4" s="489"/>
      <c r="AAZ4" s="489"/>
      <c r="ABA4" s="489"/>
      <c r="ABB4" s="489"/>
      <c r="ABC4" s="489"/>
      <c r="ABD4" s="489"/>
      <c r="ABE4" s="489"/>
      <c r="ABF4" s="489"/>
      <c r="ABG4" s="489"/>
      <c r="ABH4" s="489"/>
      <c r="ABI4" s="489"/>
      <c r="ABJ4" s="489"/>
      <c r="ABK4" s="489"/>
      <c r="ABL4" s="489"/>
      <c r="ABM4" s="489"/>
      <c r="ABN4" s="489"/>
      <c r="ABO4" s="489"/>
      <c r="ABP4" s="489"/>
      <c r="ABQ4" s="489"/>
      <c r="ABR4" s="489"/>
      <c r="ABS4" s="489"/>
      <c r="ABT4" s="489"/>
      <c r="ABU4" s="489"/>
      <c r="ABV4" s="489"/>
      <c r="ABW4" s="489"/>
      <c r="ABX4" s="489"/>
      <c r="ABY4" s="489"/>
      <c r="ABZ4" s="489"/>
      <c r="ACA4" s="489"/>
      <c r="ACB4" s="489"/>
      <c r="ACC4" s="489"/>
      <c r="ACD4" s="489"/>
      <c r="ACE4" s="489"/>
      <c r="ACF4" s="489"/>
      <c r="ACG4" s="489"/>
      <c r="ACH4" s="489"/>
      <c r="ACI4" s="489"/>
      <c r="ACJ4" s="489"/>
      <c r="ACK4" s="489"/>
      <c r="ACL4" s="489"/>
      <c r="ACM4" s="489"/>
      <c r="ACN4" s="489"/>
      <c r="ACO4" s="489"/>
      <c r="ACP4" s="489"/>
      <c r="ACQ4" s="489"/>
      <c r="ACR4" s="489"/>
      <c r="ACS4" s="489"/>
      <c r="ACT4" s="489"/>
      <c r="ACU4" s="489"/>
      <c r="ACV4" s="489"/>
      <c r="ACW4" s="489"/>
      <c r="ACX4" s="489"/>
      <c r="ACY4" s="489"/>
      <c r="ACZ4" s="489"/>
      <c r="ADA4" s="489"/>
      <c r="ADB4" s="489"/>
      <c r="ADC4" s="489"/>
      <c r="ADD4" s="489"/>
      <c r="ADE4" s="489"/>
      <c r="ADF4" s="489"/>
      <c r="ADG4" s="489"/>
      <c r="ADH4" s="489"/>
      <c r="ADI4" s="489"/>
      <c r="ADJ4" s="489"/>
      <c r="ADK4" s="489"/>
      <c r="ADL4" s="489"/>
      <c r="ADM4" s="489"/>
      <c r="ADN4" s="489"/>
      <c r="ADO4" s="489"/>
      <c r="ADP4" s="489"/>
      <c r="ADQ4" s="489"/>
      <c r="ADR4" s="489"/>
      <c r="ADS4" s="489"/>
      <c r="ADT4" s="489"/>
      <c r="ADU4" s="489"/>
      <c r="ADV4" s="489"/>
      <c r="ADW4" s="489"/>
      <c r="ADX4" s="489"/>
      <c r="ADY4" s="489"/>
      <c r="ADZ4" s="489"/>
      <c r="AEA4" s="489"/>
      <c r="AEB4" s="489"/>
      <c r="AEC4" s="489"/>
      <c r="AED4" s="489"/>
      <c r="AEE4" s="489"/>
      <c r="AEF4" s="489"/>
      <c r="AEG4" s="489"/>
      <c r="AEH4" s="489"/>
      <c r="AEI4" s="489"/>
      <c r="AEJ4" s="489"/>
      <c r="AEK4" s="489"/>
      <c r="AEL4" s="489"/>
      <c r="AEM4" s="489"/>
      <c r="AEN4" s="489"/>
      <c r="AEO4" s="489"/>
      <c r="AEP4" s="489"/>
      <c r="AEQ4" s="489"/>
      <c r="AER4" s="489"/>
      <c r="AES4" s="489"/>
      <c r="AET4" s="489"/>
      <c r="AEU4" s="489"/>
      <c r="AEV4" s="489"/>
      <c r="AEW4" s="489"/>
      <c r="AEX4" s="489"/>
      <c r="AEY4" s="489"/>
      <c r="AEZ4" s="489"/>
      <c r="AFA4" s="489"/>
      <c r="AFB4" s="489"/>
      <c r="AFC4" s="489"/>
      <c r="AFD4" s="489"/>
      <c r="AFE4" s="489"/>
      <c r="AFF4" s="489"/>
      <c r="AFG4" s="489"/>
      <c r="AFH4" s="489"/>
      <c r="AFI4" s="489"/>
      <c r="AFJ4" s="489"/>
      <c r="AFK4" s="489"/>
      <c r="AFL4" s="489"/>
      <c r="AFM4" s="489"/>
      <c r="AFN4" s="489"/>
      <c r="AFO4" s="489"/>
      <c r="AFP4" s="489"/>
      <c r="AFQ4" s="489"/>
      <c r="AFR4" s="489"/>
      <c r="AFS4" s="489"/>
      <c r="AFT4" s="489"/>
      <c r="AFU4" s="489"/>
      <c r="AFV4" s="489"/>
      <c r="AFW4" s="489"/>
      <c r="AFX4" s="489"/>
      <c r="AFY4" s="489"/>
      <c r="AFZ4" s="489"/>
      <c r="AGA4" s="489"/>
      <c r="AGB4" s="489"/>
      <c r="AGC4" s="489"/>
      <c r="AGD4" s="489"/>
      <c r="AGE4" s="489"/>
      <c r="AGF4" s="489"/>
      <c r="AGG4" s="489"/>
      <c r="AGH4" s="489"/>
      <c r="AGI4" s="489"/>
      <c r="AGJ4" s="489"/>
      <c r="AGK4" s="489"/>
      <c r="AGL4" s="489"/>
      <c r="AGM4" s="489"/>
      <c r="AGN4" s="489"/>
      <c r="AGO4" s="489"/>
      <c r="AGP4" s="489"/>
      <c r="AGQ4" s="489"/>
      <c r="AGR4" s="489"/>
      <c r="AGS4" s="489"/>
      <c r="AGT4" s="489"/>
      <c r="AGU4" s="489"/>
      <c r="AGV4" s="489"/>
      <c r="AGW4" s="489"/>
      <c r="AGX4" s="489"/>
      <c r="AGY4" s="489"/>
      <c r="AGZ4" s="489"/>
      <c r="AHA4" s="489"/>
      <c r="AHB4" s="489"/>
      <c r="AHC4" s="489"/>
      <c r="AHD4" s="489"/>
      <c r="AHE4" s="489"/>
      <c r="AHF4" s="489"/>
      <c r="AHG4" s="489"/>
      <c r="AHH4" s="489"/>
      <c r="AHI4" s="489"/>
      <c r="AHJ4" s="489"/>
      <c r="AHK4" s="489"/>
      <c r="AHL4" s="489"/>
      <c r="AHM4" s="489"/>
      <c r="AHN4" s="489"/>
      <c r="AHO4" s="489"/>
      <c r="AHP4" s="489"/>
      <c r="AHQ4" s="489"/>
      <c r="AHR4" s="489"/>
      <c r="AHS4" s="489"/>
      <c r="AHT4" s="489"/>
      <c r="AHU4" s="489"/>
      <c r="AHV4" s="489"/>
      <c r="AHW4" s="489"/>
      <c r="AHX4" s="489"/>
      <c r="AHY4" s="489"/>
      <c r="AHZ4" s="489"/>
      <c r="AIA4" s="489"/>
      <c r="AIB4" s="489"/>
      <c r="AIC4" s="489"/>
      <c r="AID4" s="489"/>
      <c r="AIE4" s="489"/>
      <c r="AIF4" s="489"/>
      <c r="AIG4" s="489"/>
      <c r="AIH4" s="489"/>
      <c r="AII4" s="489"/>
      <c r="AIJ4" s="489"/>
      <c r="AIK4" s="489"/>
      <c r="AIL4" s="489"/>
      <c r="AIM4" s="489"/>
      <c r="AIN4" s="489"/>
      <c r="AIO4" s="489"/>
      <c r="AIP4" s="489"/>
      <c r="AIQ4" s="489"/>
      <c r="AIR4" s="489"/>
      <c r="AIS4" s="489"/>
      <c r="AIT4" s="489"/>
      <c r="AIU4" s="489"/>
      <c r="AIV4" s="489"/>
      <c r="AIW4" s="489"/>
      <c r="AIX4" s="489"/>
      <c r="AIY4" s="489"/>
      <c r="AIZ4" s="489"/>
      <c r="AJA4" s="489"/>
      <c r="AJB4" s="489"/>
      <c r="AJC4" s="489"/>
      <c r="AJD4" s="489"/>
      <c r="AJE4" s="489"/>
      <c r="AJF4" s="489"/>
      <c r="AJG4" s="489"/>
      <c r="AJH4" s="489"/>
      <c r="AJI4" s="489"/>
      <c r="AJJ4" s="489"/>
      <c r="AJK4" s="489"/>
      <c r="AJL4" s="489"/>
      <c r="AJM4" s="489"/>
      <c r="AJN4" s="489"/>
      <c r="AJO4" s="489"/>
      <c r="AJP4" s="489"/>
      <c r="AJQ4" s="489"/>
      <c r="AJR4" s="489"/>
      <c r="AJS4" s="489"/>
      <c r="AJT4" s="489"/>
      <c r="AJU4" s="489"/>
      <c r="AJV4" s="489"/>
      <c r="AJW4" s="489"/>
      <c r="AJX4" s="489"/>
      <c r="AJY4" s="489"/>
      <c r="AJZ4" s="489"/>
      <c r="AKA4" s="489"/>
      <c r="AKB4" s="489"/>
      <c r="AKC4" s="489"/>
      <c r="AKD4" s="489"/>
      <c r="AKE4" s="489"/>
      <c r="AKF4" s="489"/>
      <c r="AKG4" s="489"/>
      <c r="AKH4" s="489"/>
      <c r="AKI4" s="489"/>
      <c r="AKJ4" s="489"/>
      <c r="AKK4" s="489"/>
      <c r="AKL4" s="489"/>
      <c r="AKM4" s="489"/>
      <c r="AKN4" s="489"/>
      <c r="AKO4" s="489"/>
      <c r="AKP4" s="489"/>
      <c r="AKQ4" s="489"/>
      <c r="AKR4" s="489"/>
      <c r="AKS4" s="489"/>
      <c r="AKT4" s="489"/>
      <c r="AKU4" s="489"/>
      <c r="AKV4" s="489"/>
      <c r="AKW4" s="489"/>
      <c r="AKX4" s="489"/>
      <c r="AKY4" s="489"/>
      <c r="AKZ4" s="489"/>
      <c r="ALA4" s="489"/>
      <c r="ALB4" s="489"/>
      <c r="ALC4" s="489"/>
      <c r="ALD4" s="489"/>
      <c r="ALE4" s="489"/>
      <c r="ALF4" s="489"/>
      <c r="ALG4" s="489"/>
      <c r="ALH4" s="489"/>
      <c r="ALI4" s="489"/>
      <c r="ALJ4" s="489"/>
      <c r="ALK4" s="489"/>
      <c r="ALL4" s="489"/>
      <c r="ALM4" s="489"/>
      <c r="ALN4" s="489"/>
      <c r="ALO4" s="489"/>
      <c r="ALP4" s="489"/>
      <c r="ALQ4" s="489"/>
      <c r="ALR4" s="489"/>
      <c r="ALS4" s="489"/>
      <c r="ALT4" s="489"/>
      <c r="ALU4" s="489"/>
      <c r="ALV4" s="489"/>
      <c r="ALW4" s="489"/>
      <c r="ALX4" s="489"/>
      <c r="ALY4" s="489"/>
      <c r="ALZ4" s="489"/>
      <c r="AMA4" s="489"/>
      <c r="AMB4" s="489"/>
      <c r="AMC4" s="489"/>
      <c r="AMD4" s="489"/>
      <c r="AME4" s="489"/>
      <c r="AMF4" s="489"/>
      <c r="AMG4" s="489"/>
      <c r="AMH4" s="489"/>
      <c r="AMI4" s="489"/>
      <c r="AMJ4" s="489"/>
      <c r="AMK4" s="489"/>
      <c r="AML4" s="489"/>
      <c r="AMM4" s="489"/>
      <c r="AMN4" s="489"/>
      <c r="AMO4" s="489"/>
      <c r="AMP4" s="489"/>
      <c r="AMQ4" s="489"/>
      <c r="AMR4" s="489"/>
      <c r="AMS4" s="489"/>
      <c r="AMT4" s="489"/>
      <c r="AMU4" s="489"/>
      <c r="AMV4" s="489"/>
      <c r="AMW4" s="489"/>
      <c r="AMX4" s="489"/>
      <c r="AMY4" s="489"/>
      <c r="AMZ4" s="489"/>
      <c r="ANA4" s="489"/>
      <c r="ANB4" s="489"/>
      <c r="ANC4" s="489"/>
      <c r="AND4" s="489"/>
      <c r="ANE4" s="489"/>
      <c r="ANF4" s="489"/>
      <c r="ANG4" s="489"/>
      <c r="ANH4" s="489"/>
      <c r="ANI4" s="489"/>
      <c r="ANJ4" s="489"/>
      <c r="ANK4" s="489"/>
      <c r="ANL4" s="489"/>
      <c r="ANM4" s="489"/>
      <c r="ANN4" s="489"/>
      <c r="ANO4" s="489"/>
      <c r="ANP4" s="489"/>
      <c r="ANQ4" s="489"/>
      <c r="ANR4" s="489"/>
      <c r="ANS4" s="489"/>
      <c r="ANT4" s="489"/>
      <c r="ANU4" s="489"/>
      <c r="ANV4" s="489"/>
      <c r="ANW4" s="489"/>
      <c r="ANX4" s="489"/>
      <c r="ANY4" s="489"/>
      <c r="ANZ4" s="489"/>
      <c r="AOA4" s="489"/>
      <c r="AOB4" s="489"/>
      <c r="AOC4" s="489"/>
      <c r="AOD4" s="489"/>
      <c r="AOE4" s="489"/>
      <c r="AOF4" s="489"/>
      <c r="AOG4" s="489"/>
      <c r="AOH4" s="489"/>
      <c r="AOI4" s="489"/>
      <c r="AOJ4" s="489"/>
      <c r="AOK4" s="489"/>
      <c r="AOL4" s="489"/>
      <c r="AOM4" s="489"/>
      <c r="AON4" s="489"/>
      <c r="AOO4" s="489"/>
      <c r="AOP4" s="489"/>
      <c r="AOQ4" s="489"/>
      <c r="AOR4" s="489"/>
      <c r="AOS4" s="489"/>
      <c r="AOT4" s="489"/>
      <c r="AOU4" s="489"/>
      <c r="AOV4" s="489"/>
      <c r="AOW4" s="489"/>
      <c r="AOX4" s="489"/>
      <c r="AOY4" s="489"/>
      <c r="AOZ4" s="489"/>
      <c r="APA4" s="489"/>
      <c r="APB4" s="489"/>
      <c r="APC4" s="489"/>
      <c r="APD4" s="489"/>
      <c r="APE4" s="489"/>
      <c r="APF4" s="489"/>
      <c r="APG4" s="489"/>
      <c r="APH4" s="489"/>
      <c r="API4" s="489"/>
      <c r="APJ4" s="489"/>
      <c r="APK4" s="489"/>
      <c r="APL4" s="489"/>
      <c r="APM4" s="489"/>
      <c r="APN4" s="489"/>
      <c r="APO4" s="489"/>
      <c r="APP4" s="489"/>
      <c r="APQ4" s="489"/>
      <c r="APR4" s="489"/>
      <c r="APS4" s="489"/>
      <c r="APT4" s="489"/>
      <c r="APU4" s="489"/>
      <c r="APV4" s="489"/>
      <c r="APW4" s="489"/>
      <c r="APX4" s="489"/>
      <c r="APY4" s="489"/>
      <c r="APZ4" s="489"/>
      <c r="AQA4" s="489"/>
      <c r="AQB4" s="489"/>
      <c r="AQC4" s="489"/>
      <c r="AQD4" s="489"/>
      <c r="AQE4" s="489"/>
      <c r="AQF4" s="489"/>
      <c r="AQG4" s="489"/>
      <c r="AQH4" s="489"/>
      <c r="AQI4" s="489"/>
      <c r="AQJ4" s="489"/>
      <c r="AQK4" s="489"/>
      <c r="AQL4" s="489"/>
      <c r="AQM4" s="489"/>
      <c r="AQN4" s="489"/>
      <c r="AQO4" s="489"/>
      <c r="AQP4" s="489"/>
      <c r="AQQ4" s="489"/>
      <c r="AQR4" s="489"/>
      <c r="AQS4" s="489"/>
      <c r="AQT4" s="489"/>
      <c r="AQU4" s="489"/>
      <c r="AQV4" s="489"/>
      <c r="AQW4" s="489"/>
      <c r="AQX4" s="489"/>
      <c r="AQY4" s="489"/>
      <c r="AQZ4" s="489"/>
      <c r="ARA4" s="489"/>
      <c r="ARB4" s="489"/>
      <c r="ARC4" s="489"/>
      <c r="ARD4" s="489"/>
      <c r="ARE4" s="489"/>
      <c r="ARF4" s="489"/>
      <c r="ARG4" s="489"/>
      <c r="ARH4" s="489"/>
      <c r="ARI4" s="489"/>
      <c r="ARJ4" s="489"/>
      <c r="ARK4" s="489"/>
      <c r="ARL4" s="489"/>
      <c r="ARM4" s="489"/>
      <c r="ARN4" s="489"/>
      <c r="ARO4" s="489"/>
      <c r="ARP4" s="489"/>
      <c r="ARQ4" s="489"/>
      <c r="ARR4" s="489"/>
      <c r="ARS4" s="489"/>
      <c r="ART4" s="489"/>
      <c r="ARU4" s="489"/>
      <c r="ARV4" s="489"/>
      <c r="ARW4" s="489"/>
      <c r="ARX4" s="489"/>
      <c r="ARY4" s="489"/>
      <c r="ARZ4" s="489"/>
      <c r="ASA4" s="489"/>
      <c r="ASB4" s="489"/>
      <c r="ASC4" s="489"/>
      <c r="ASD4" s="489"/>
      <c r="ASE4" s="489"/>
      <c r="ASF4" s="489"/>
      <c r="ASG4" s="489"/>
      <c r="ASH4" s="489"/>
      <c r="ASI4" s="489"/>
      <c r="ASJ4" s="489"/>
      <c r="ASK4" s="489"/>
      <c r="ASL4" s="489"/>
      <c r="ASM4" s="489"/>
      <c r="ASN4" s="489"/>
      <c r="ASO4" s="489"/>
      <c r="ASP4" s="489"/>
      <c r="ASQ4" s="489"/>
      <c r="ASR4" s="489"/>
      <c r="ASS4" s="489"/>
      <c r="AST4" s="489"/>
      <c r="ASU4" s="489"/>
      <c r="ASV4" s="489"/>
      <c r="ASW4" s="489"/>
      <c r="ASX4" s="489"/>
      <c r="ASY4" s="489"/>
      <c r="ASZ4" s="489"/>
      <c r="ATA4" s="489"/>
      <c r="ATB4" s="489"/>
      <c r="ATC4" s="489"/>
      <c r="ATD4" s="489"/>
      <c r="ATE4" s="489"/>
      <c r="ATF4" s="489"/>
      <c r="ATG4" s="489"/>
      <c r="ATH4" s="489"/>
      <c r="ATI4" s="489"/>
      <c r="ATJ4" s="489"/>
      <c r="ATK4" s="489"/>
      <c r="ATL4" s="489"/>
      <c r="ATM4" s="489"/>
      <c r="ATN4" s="489"/>
      <c r="ATO4" s="489"/>
      <c r="ATP4" s="489"/>
      <c r="ATQ4" s="489"/>
      <c r="ATR4" s="489"/>
      <c r="ATS4" s="489"/>
      <c r="ATT4" s="489"/>
      <c r="ATU4" s="489"/>
      <c r="ATV4" s="489"/>
      <c r="ATW4" s="489"/>
      <c r="ATX4" s="489"/>
      <c r="ATY4" s="489"/>
      <c r="ATZ4" s="489"/>
      <c r="AUA4" s="489"/>
      <c r="AUB4" s="489"/>
      <c r="AUC4" s="489"/>
      <c r="AUD4" s="489"/>
      <c r="AUE4" s="489"/>
      <c r="AUF4" s="489"/>
      <c r="AUG4" s="489"/>
      <c r="AUH4" s="489"/>
      <c r="AUI4" s="489"/>
      <c r="AUJ4" s="489"/>
      <c r="AUK4" s="489"/>
      <c r="AUL4" s="489"/>
      <c r="AUM4" s="489"/>
      <c r="AUN4" s="489"/>
      <c r="AUO4" s="489"/>
      <c r="AUP4" s="489"/>
      <c r="AUQ4" s="489"/>
      <c r="AUR4" s="489"/>
      <c r="AUS4" s="489"/>
      <c r="AUT4" s="489"/>
      <c r="AUU4" s="489"/>
      <c r="AUV4" s="489"/>
      <c r="AUW4" s="489"/>
      <c r="AUX4" s="489"/>
      <c r="AUY4" s="489"/>
      <c r="AUZ4" s="489"/>
      <c r="AVA4" s="489"/>
      <c r="AVB4" s="489"/>
      <c r="AVC4" s="489"/>
      <c r="AVD4" s="489"/>
      <c r="AVE4" s="489"/>
      <c r="AVF4" s="489"/>
      <c r="AVG4" s="489"/>
      <c r="AVH4" s="489"/>
      <c r="AVI4" s="489"/>
      <c r="AVJ4" s="489"/>
      <c r="AVK4" s="489"/>
      <c r="AVL4" s="489"/>
      <c r="AVM4" s="489"/>
      <c r="AVN4" s="489"/>
      <c r="AVO4" s="489"/>
      <c r="AVP4" s="489"/>
      <c r="AVQ4" s="489"/>
      <c r="AVR4" s="489"/>
      <c r="AVS4" s="489"/>
      <c r="AVT4" s="489"/>
      <c r="AVU4" s="489"/>
      <c r="AVV4" s="489"/>
      <c r="AVW4" s="489"/>
      <c r="AVX4" s="489"/>
      <c r="AVY4" s="489"/>
      <c r="AVZ4" s="489"/>
      <c r="AWA4" s="489"/>
      <c r="AWB4" s="489"/>
      <c r="AWC4" s="489"/>
      <c r="AWD4" s="489"/>
      <c r="AWE4" s="489"/>
      <c r="AWF4" s="489"/>
      <c r="AWG4" s="489"/>
      <c r="AWH4" s="489"/>
      <c r="AWI4" s="489"/>
      <c r="AWJ4" s="489"/>
      <c r="AWK4" s="489"/>
      <c r="AWL4" s="489"/>
      <c r="AWM4" s="489"/>
      <c r="AWN4" s="489"/>
      <c r="AWO4" s="489"/>
      <c r="AWP4" s="489"/>
      <c r="AWQ4" s="489"/>
      <c r="AWR4" s="489"/>
      <c r="AWS4" s="489"/>
      <c r="AWT4" s="489"/>
      <c r="AWU4" s="489"/>
      <c r="AWV4" s="489"/>
      <c r="AWW4" s="489"/>
      <c r="AWX4" s="489"/>
      <c r="AWY4" s="489"/>
      <c r="AWZ4" s="489"/>
      <c r="AXA4" s="489"/>
      <c r="AXB4" s="489"/>
      <c r="AXC4" s="489"/>
      <c r="AXD4" s="489"/>
      <c r="AXE4" s="489"/>
      <c r="AXF4" s="489"/>
      <c r="AXG4" s="489"/>
      <c r="AXH4" s="489"/>
      <c r="AXI4" s="489"/>
      <c r="AXJ4" s="489"/>
      <c r="AXK4" s="489"/>
      <c r="AXL4" s="489"/>
      <c r="AXM4" s="489"/>
      <c r="AXN4" s="489"/>
      <c r="AXO4" s="489"/>
      <c r="AXP4" s="489"/>
      <c r="AXQ4" s="489"/>
      <c r="AXR4" s="489"/>
      <c r="AXS4" s="489"/>
      <c r="AXT4" s="489"/>
      <c r="AXU4" s="489"/>
      <c r="AXV4" s="489"/>
      <c r="AXW4" s="489"/>
      <c r="AXX4" s="489"/>
      <c r="AXY4" s="489"/>
      <c r="AXZ4" s="489"/>
      <c r="AYA4" s="489"/>
      <c r="AYB4" s="489"/>
      <c r="AYC4" s="489"/>
      <c r="AYD4" s="489"/>
      <c r="AYE4" s="489"/>
      <c r="AYF4" s="489"/>
      <c r="AYG4" s="489"/>
      <c r="AYH4" s="489"/>
      <c r="AYI4" s="489"/>
      <c r="AYJ4" s="489"/>
      <c r="AYK4" s="489"/>
      <c r="AYL4" s="489"/>
      <c r="AYM4" s="489"/>
      <c r="AYN4" s="489"/>
      <c r="AYO4" s="489"/>
      <c r="AYP4" s="489"/>
      <c r="AYQ4" s="489"/>
      <c r="AYR4" s="489"/>
      <c r="AYS4" s="489"/>
      <c r="AYT4" s="489"/>
      <c r="AYU4" s="489"/>
      <c r="AYV4" s="489"/>
      <c r="AYW4" s="489"/>
      <c r="AYX4" s="489"/>
      <c r="AYY4" s="489"/>
      <c r="AYZ4" s="489"/>
      <c r="AZA4" s="489"/>
      <c r="AZB4" s="489"/>
      <c r="AZC4" s="489"/>
      <c r="AZD4" s="489"/>
      <c r="AZE4" s="489"/>
      <c r="AZF4" s="489"/>
      <c r="AZG4" s="489"/>
      <c r="AZH4" s="489"/>
      <c r="AZI4" s="489"/>
      <c r="AZJ4" s="489"/>
      <c r="AZK4" s="489"/>
      <c r="AZL4" s="489"/>
      <c r="AZM4" s="489"/>
      <c r="AZN4" s="489"/>
      <c r="AZO4" s="489"/>
      <c r="AZP4" s="489"/>
      <c r="AZQ4" s="489"/>
      <c r="AZR4" s="489"/>
      <c r="AZS4" s="489"/>
      <c r="AZT4" s="489"/>
      <c r="AZU4" s="489"/>
      <c r="AZV4" s="489"/>
      <c r="AZW4" s="489"/>
      <c r="AZX4" s="489"/>
      <c r="AZY4" s="489"/>
      <c r="AZZ4" s="489"/>
      <c r="BAA4" s="489"/>
      <c r="BAB4" s="489"/>
      <c r="BAC4" s="489"/>
      <c r="BAD4" s="489"/>
      <c r="BAE4" s="489"/>
      <c r="BAF4" s="489"/>
      <c r="BAG4" s="489"/>
      <c r="BAH4" s="489"/>
      <c r="BAI4" s="489"/>
      <c r="BAJ4" s="489"/>
      <c r="BAK4" s="489"/>
      <c r="BAL4" s="489"/>
      <c r="BAM4" s="489"/>
      <c r="BAN4" s="489"/>
      <c r="BAO4" s="489"/>
      <c r="BAP4" s="489"/>
      <c r="BAQ4" s="489"/>
      <c r="BAR4" s="489"/>
      <c r="BAS4" s="489"/>
      <c r="BAT4" s="489"/>
      <c r="BAU4" s="489"/>
      <c r="BAV4" s="489"/>
      <c r="BAW4" s="489"/>
      <c r="BAX4" s="489"/>
      <c r="BAY4" s="489"/>
      <c r="BAZ4" s="489"/>
      <c r="BBA4" s="489"/>
      <c r="BBB4" s="489"/>
      <c r="BBC4" s="489"/>
      <c r="BBD4" s="489"/>
      <c r="BBE4" s="489"/>
      <c r="BBF4" s="489"/>
      <c r="BBG4" s="489"/>
      <c r="BBH4" s="489"/>
      <c r="BBI4" s="489"/>
      <c r="BBJ4" s="489"/>
      <c r="BBK4" s="489"/>
      <c r="BBL4" s="489"/>
      <c r="BBM4" s="489"/>
      <c r="BBN4" s="489"/>
      <c r="BBO4" s="489"/>
      <c r="BBP4" s="489"/>
      <c r="BBQ4" s="489"/>
      <c r="BBR4" s="489"/>
      <c r="BBS4" s="489"/>
      <c r="BBT4" s="489"/>
      <c r="BBU4" s="489"/>
      <c r="BBV4" s="489"/>
      <c r="BBW4" s="489"/>
      <c r="BBX4" s="489"/>
      <c r="BBY4" s="489"/>
      <c r="BBZ4" s="489"/>
      <c r="BCA4" s="489"/>
      <c r="BCB4" s="489"/>
      <c r="BCC4" s="489"/>
      <c r="BCD4" s="489"/>
      <c r="BCE4" s="489"/>
      <c r="BCF4" s="489"/>
      <c r="BCG4" s="489"/>
      <c r="BCH4" s="489"/>
      <c r="BCI4" s="489"/>
      <c r="BCJ4" s="489"/>
      <c r="BCK4" s="489"/>
      <c r="BCL4" s="489"/>
      <c r="BCM4" s="489"/>
      <c r="BCN4" s="489"/>
      <c r="BCO4" s="489"/>
      <c r="BCP4" s="489"/>
      <c r="BCQ4" s="489"/>
      <c r="BCR4" s="489"/>
      <c r="BCS4" s="489"/>
      <c r="BCT4" s="489"/>
      <c r="BCU4" s="489"/>
      <c r="BCV4" s="489"/>
      <c r="BCW4" s="489"/>
      <c r="BCX4" s="489"/>
      <c r="BCY4" s="489"/>
      <c r="BCZ4" s="489"/>
      <c r="BDA4" s="489"/>
      <c r="BDB4" s="489"/>
      <c r="BDC4" s="489"/>
      <c r="BDD4" s="489"/>
      <c r="BDE4" s="489"/>
      <c r="BDF4" s="489"/>
      <c r="BDG4" s="489"/>
      <c r="BDH4" s="489"/>
      <c r="BDI4" s="489"/>
      <c r="BDJ4" s="489"/>
      <c r="BDK4" s="489"/>
      <c r="BDL4" s="489"/>
      <c r="BDM4" s="489"/>
      <c r="BDN4" s="489"/>
      <c r="BDO4" s="489"/>
      <c r="BDP4" s="489"/>
      <c r="BDQ4" s="489"/>
      <c r="BDR4" s="489"/>
      <c r="BDS4" s="489"/>
      <c r="BDT4" s="489"/>
      <c r="BDU4" s="489"/>
      <c r="BDV4" s="489"/>
      <c r="BDW4" s="489"/>
      <c r="BDX4" s="489"/>
      <c r="BDY4" s="489"/>
      <c r="BDZ4" s="489"/>
      <c r="BEA4" s="489"/>
      <c r="BEB4" s="489"/>
      <c r="BEC4" s="489"/>
      <c r="BED4" s="489"/>
      <c r="BEE4" s="489"/>
      <c r="BEF4" s="489"/>
      <c r="BEG4" s="489"/>
      <c r="BEH4" s="489"/>
      <c r="BEI4" s="489"/>
      <c r="BEJ4" s="489"/>
      <c r="BEK4" s="489"/>
      <c r="BEL4" s="489"/>
      <c r="BEM4" s="489"/>
      <c r="BEN4" s="489"/>
      <c r="BEO4" s="489"/>
      <c r="BEP4" s="489"/>
      <c r="BEQ4" s="489"/>
      <c r="BER4" s="489"/>
      <c r="BES4" s="489"/>
      <c r="BET4" s="489"/>
      <c r="BEU4" s="489"/>
      <c r="BEV4" s="489"/>
      <c r="BEW4" s="489"/>
      <c r="BEX4" s="489"/>
      <c r="BEY4" s="489"/>
      <c r="BEZ4" s="489"/>
      <c r="BFA4" s="489"/>
      <c r="BFB4" s="489"/>
      <c r="BFC4" s="489"/>
      <c r="BFD4" s="489"/>
      <c r="BFE4" s="489"/>
      <c r="BFF4" s="489"/>
      <c r="BFG4" s="489"/>
      <c r="BFH4" s="489"/>
      <c r="BFI4" s="489"/>
      <c r="BFJ4" s="489"/>
      <c r="BFK4" s="489"/>
      <c r="BFL4" s="489"/>
      <c r="BFM4" s="489"/>
      <c r="BFN4" s="489"/>
      <c r="BFO4" s="489"/>
      <c r="BFP4" s="489"/>
      <c r="BFQ4" s="489"/>
      <c r="BFR4" s="489"/>
      <c r="BFS4" s="489"/>
      <c r="BFT4" s="489"/>
      <c r="BFU4" s="489"/>
      <c r="BFV4" s="489"/>
      <c r="BFW4" s="489"/>
      <c r="BFX4" s="489"/>
      <c r="BFY4" s="489"/>
      <c r="BFZ4" s="489"/>
      <c r="BGA4" s="489"/>
      <c r="BGB4" s="489"/>
      <c r="BGC4" s="489"/>
      <c r="BGD4" s="489"/>
      <c r="BGE4" s="489"/>
      <c r="BGF4" s="489"/>
      <c r="BGG4" s="489"/>
      <c r="BGH4" s="489"/>
      <c r="BGI4" s="489"/>
      <c r="BGJ4" s="489"/>
      <c r="BGK4" s="489"/>
      <c r="BGL4" s="489"/>
      <c r="BGM4" s="489"/>
      <c r="BGN4" s="489"/>
      <c r="BGO4" s="489"/>
      <c r="BGP4" s="489"/>
      <c r="BGQ4" s="489"/>
      <c r="BGR4" s="489"/>
      <c r="BGS4" s="489"/>
      <c r="BGT4" s="489"/>
      <c r="BGU4" s="489"/>
      <c r="BGV4" s="489"/>
      <c r="BGW4" s="489"/>
      <c r="BGX4" s="489"/>
      <c r="BGY4" s="489"/>
      <c r="BGZ4" s="489"/>
      <c r="BHA4" s="489"/>
      <c r="BHB4" s="489"/>
      <c r="BHC4" s="489"/>
      <c r="BHD4" s="489"/>
      <c r="BHE4" s="489"/>
      <c r="BHF4" s="489"/>
      <c r="BHG4" s="489"/>
      <c r="BHH4" s="489"/>
      <c r="BHI4" s="489"/>
      <c r="BHJ4" s="489"/>
      <c r="BHK4" s="489"/>
      <c r="BHL4" s="489"/>
      <c r="BHM4" s="489"/>
      <c r="BHN4" s="489"/>
      <c r="BHO4" s="489"/>
      <c r="BHP4" s="489"/>
      <c r="BHQ4" s="489"/>
      <c r="BHR4" s="489"/>
      <c r="BHS4" s="489"/>
      <c r="BHT4" s="489"/>
      <c r="BHU4" s="489"/>
      <c r="BHV4" s="489"/>
      <c r="BHW4" s="489"/>
      <c r="BHX4" s="489"/>
      <c r="BHY4" s="489"/>
      <c r="BHZ4" s="489"/>
      <c r="BIA4" s="489"/>
      <c r="BIB4" s="489"/>
      <c r="BIC4" s="489"/>
      <c r="BID4" s="489"/>
      <c r="BIE4" s="489"/>
      <c r="BIF4" s="489"/>
      <c r="BIG4" s="489"/>
      <c r="BIH4" s="489"/>
      <c r="BII4" s="489"/>
      <c r="BIJ4" s="489"/>
      <c r="BIK4" s="489"/>
      <c r="BIL4" s="489"/>
      <c r="BIM4" s="489"/>
      <c r="BIN4" s="489"/>
      <c r="BIO4" s="489"/>
      <c r="BIP4" s="489"/>
      <c r="BIQ4" s="489"/>
      <c r="BIR4" s="489"/>
      <c r="BIS4" s="489"/>
      <c r="BIT4" s="489"/>
      <c r="BIU4" s="489"/>
      <c r="BIV4" s="489"/>
      <c r="BIW4" s="489"/>
      <c r="BIX4" s="489"/>
      <c r="BIY4" s="489"/>
      <c r="BIZ4" s="489"/>
      <c r="BJA4" s="489"/>
      <c r="BJB4" s="489"/>
      <c r="BJC4" s="489"/>
      <c r="BJD4" s="489"/>
      <c r="BJE4" s="489"/>
      <c r="BJF4" s="489"/>
      <c r="BJG4" s="489"/>
      <c r="BJH4" s="489"/>
      <c r="BJI4" s="489"/>
      <c r="BJJ4" s="489"/>
      <c r="BJK4" s="489"/>
      <c r="BJL4" s="489"/>
      <c r="BJM4" s="489"/>
      <c r="BJN4" s="489"/>
      <c r="BJO4" s="489"/>
      <c r="BJP4" s="489"/>
      <c r="BJQ4" s="489"/>
      <c r="BJR4" s="489"/>
      <c r="BJS4" s="489"/>
      <c r="BJT4" s="489"/>
      <c r="BJU4" s="489"/>
      <c r="BJV4" s="489"/>
      <c r="BJW4" s="489"/>
      <c r="BJX4" s="489"/>
      <c r="BJY4" s="489"/>
      <c r="BJZ4" s="489"/>
      <c r="BKA4" s="489"/>
      <c r="BKB4" s="489"/>
      <c r="BKC4" s="489"/>
      <c r="BKD4" s="489"/>
      <c r="BKE4" s="489"/>
      <c r="BKF4" s="489"/>
      <c r="BKG4" s="489"/>
      <c r="BKH4" s="489"/>
      <c r="BKI4" s="489"/>
      <c r="BKJ4" s="489"/>
      <c r="BKK4" s="489"/>
      <c r="BKL4" s="489"/>
      <c r="BKM4" s="489"/>
      <c r="BKN4" s="489"/>
      <c r="BKO4" s="489"/>
      <c r="BKP4" s="489"/>
      <c r="BKQ4" s="489"/>
      <c r="BKR4" s="489"/>
      <c r="BKS4" s="489"/>
      <c r="BKT4" s="489"/>
      <c r="BKU4" s="489"/>
      <c r="BKV4" s="489"/>
      <c r="BKW4" s="489"/>
      <c r="BKX4" s="489"/>
      <c r="BKY4" s="489"/>
      <c r="BKZ4" s="489"/>
      <c r="BLA4" s="489"/>
      <c r="BLB4" s="489"/>
      <c r="BLC4" s="489"/>
      <c r="BLD4" s="489"/>
      <c r="BLE4" s="489"/>
      <c r="BLF4" s="489"/>
      <c r="BLG4" s="489"/>
      <c r="BLH4" s="489"/>
      <c r="BLI4" s="489"/>
      <c r="BLJ4" s="489"/>
      <c r="BLK4" s="489"/>
      <c r="BLL4" s="489"/>
      <c r="BLM4" s="489"/>
      <c r="BLN4" s="489"/>
      <c r="BLO4" s="489"/>
      <c r="BLP4" s="489"/>
      <c r="BLQ4" s="489"/>
      <c r="BLR4" s="489"/>
      <c r="BLS4" s="489"/>
      <c r="BLT4" s="489"/>
      <c r="BLU4" s="489"/>
      <c r="BLV4" s="489"/>
      <c r="BLW4" s="489"/>
      <c r="BLX4" s="489"/>
      <c r="BLY4" s="489"/>
      <c r="BLZ4" s="489"/>
      <c r="BMA4" s="489"/>
      <c r="BMB4" s="489"/>
      <c r="BMC4" s="489"/>
      <c r="BMD4" s="489"/>
      <c r="BME4" s="489"/>
      <c r="BMF4" s="489"/>
      <c r="BMG4" s="489"/>
      <c r="BMH4" s="489"/>
      <c r="BMI4" s="489"/>
      <c r="BMJ4" s="489"/>
      <c r="BMK4" s="489"/>
      <c r="BML4" s="489"/>
      <c r="BMM4" s="489"/>
      <c r="BMN4" s="489"/>
      <c r="BMO4" s="489"/>
      <c r="BMP4" s="489"/>
      <c r="BMQ4" s="489"/>
      <c r="BMR4" s="489"/>
      <c r="BMS4" s="489"/>
      <c r="BMT4" s="489"/>
      <c r="BMU4" s="489"/>
      <c r="BMV4" s="489"/>
      <c r="BMW4" s="489"/>
      <c r="BMX4" s="489"/>
      <c r="BMY4" s="489"/>
      <c r="BMZ4" s="489"/>
      <c r="BNA4" s="489"/>
      <c r="BNB4" s="489"/>
      <c r="BNC4" s="489"/>
      <c r="BND4" s="489"/>
      <c r="BNE4" s="489"/>
      <c r="BNF4" s="489"/>
      <c r="BNG4" s="489"/>
      <c r="BNH4" s="489"/>
      <c r="BNI4" s="489"/>
      <c r="BNJ4" s="489"/>
      <c r="BNK4" s="489"/>
      <c r="BNL4" s="489"/>
      <c r="BNM4" s="489"/>
      <c r="BNN4" s="489"/>
      <c r="BNO4" s="489"/>
      <c r="BNP4" s="489"/>
      <c r="BNQ4" s="489"/>
      <c r="BNR4" s="489"/>
      <c r="BNS4" s="489"/>
      <c r="BNT4" s="489"/>
      <c r="BNU4" s="489"/>
      <c r="BNV4" s="489"/>
      <c r="BNW4" s="489"/>
      <c r="BNX4" s="489"/>
      <c r="BNY4" s="489"/>
      <c r="BNZ4" s="489"/>
      <c r="BOA4" s="489"/>
      <c r="BOB4" s="489"/>
      <c r="BOC4" s="489"/>
      <c r="BOD4" s="489"/>
      <c r="BOE4" s="489"/>
      <c r="BOF4" s="489"/>
      <c r="BOG4" s="489"/>
      <c r="BOH4" s="489"/>
      <c r="BOI4" s="489"/>
      <c r="BOJ4" s="489"/>
      <c r="BOK4" s="489"/>
      <c r="BOL4" s="489"/>
      <c r="BOM4" s="489"/>
      <c r="BON4" s="489"/>
      <c r="BOO4" s="489"/>
      <c r="BOP4" s="489"/>
      <c r="BOQ4" s="489"/>
      <c r="BOR4" s="489"/>
      <c r="BOS4" s="489"/>
      <c r="BOT4" s="489"/>
      <c r="BOU4" s="489"/>
      <c r="BOV4" s="489"/>
      <c r="BOW4" s="489"/>
      <c r="BOX4" s="489"/>
      <c r="BOY4" s="489"/>
      <c r="BOZ4" s="489"/>
      <c r="BPA4" s="489"/>
      <c r="BPB4" s="489"/>
      <c r="BPC4" s="489"/>
      <c r="BPD4" s="489"/>
      <c r="BPE4" s="489"/>
      <c r="BPF4" s="489"/>
      <c r="BPG4" s="489"/>
      <c r="BPH4" s="489"/>
      <c r="BPI4" s="489"/>
      <c r="BPJ4" s="489"/>
      <c r="BPK4" s="489"/>
      <c r="BPL4" s="489"/>
      <c r="BPM4" s="489"/>
      <c r="BPN4" s="489"/>
      <c r="BPO4" s="489"/>
      <c r="BPP4" s="489"/>
      <c r="BPQ4" s="489"/>
      <c r="BPR4" s="489"/>
      <c r="BPS4" s="489"/>
      <c r="BPT4" s="489"/>
      <c r="BPU4" s="489"/>
      <c r="BPV4" s="489"/>
      <c r="BPW4" s="489"/>
      <c r="BPX4" s="489"/>
      <c r="BPY4" s="489"/>
      <c r="BPZ4" s="489"/>
      <c r="BQA4" s="489"/>
      <c r="BQB4" s="489"/>
      <c r="BQC4" s="489"/>
      <c r="BQD4" s="489"/>
      <c r="BQE4" s="489"/>
      <c r="BQF4" s="489"/>
      <c r="BQG4" s="489"/>
      <c r="BQH4" s="489"/>
      <c r="BQI4" s="489"/>
      <c r="BQJ4" s="489"/>
      <c r="BQK4" s="489"/>
      <c r="BQL4" s="489"/>
      <c r="BQM4" s="489"/>
      <c r="BQN4" s="489"/>
      <c r="BQO4" s="489"/>
      <c r="BQP4" s="489"/>
      <c r="BQQ4" s="489"/>
      <c r="BQR4" s="489"/>
      <c r="BQS4" s="489"/>
      <c r="BQT4" s="489"/>
      <c r="BQU4" s="489"/>
      <c r="BQV4" s="489"/>
      <c r="BQW4" s="489"/>
      <c r="BQX4" s="489"/>
      <c r="BQY4" s="489"/>
      <c r="BQZ4" s="489"/>
      <c r="BRA4" s="489"/>
      <c r="BRB4" s="489"/>
      <c r="BRC4" s="489"/>
      <c r="BRD4" s="489"/>
      <c r="BRE4" s="489"/>
      <c r="BRF4" s="489"/>
      <c r="BRG4" s="489"/>
      <c r="BRH4" s="489"/>
      <c r="BRI4" s="489"/>
      <c r="BRJ4" s="489"/>
      <c r="BRK4" s="489"/>
      <c r="BRL4" s="489"/>
      <c r="BRM4" s="489"/>
      <c r="BRN4" s="489"/>
      <c r="BRO4" s="489"/>
      <c r="BRP4" s="489"/>
      <c r="BRQ4" s="489"/>
      <c r="BRR4" s="489"/>
      <c r="BRS4" s="489"/>
      <c r="BRT4" s="489"/>
      <c r="BRU4" s="489"/>
      <c r="BRV4" s="489"/>
      <c r="BRW4" s="489"/>
      <c r="BRX4" s="489"/>
      <c r="BRY4" s="489"/>
      <c r="BRZ4" s="489"/>
      <c r="BSA4" s="489"/>
      <c r="BSB4" s="489"/>
      <c r="BSC4" s="489"/>
      <c r="BSD4" s="489"/>
      <c r="BSE4" s="489"/>
      <c r="BSF4" s="489"/>
      <c r="BSG4" s="489"/>
      <c r="BSH4" s="489"/>
      <c r="BSI4" s="489"/>
      <c r="BSJ4" s="489"/>
      <c r="BSK4" s="489"/>
      <c r="BSL4" s="489"/>
      <c r="BSM4" s="489"/>
      <c r="BSN4" s="489"/>
      <c r="BSO4" s="489"/>
      <c r="BSP4" s="489"/>
      <c r="BSQ4" s="489"/>
      <c r="BSR4" s="489"/>
      <c r="BSS4" s="489"/>
      <c r="BST4" s="489"/>
      <c r="BSU4" s="489"/>
      <c r="BSV4" s="489"/>
      <c r="BSW4" s="489"/>
      <c r="BSX4" s="489"/>
      <c r="BSY4" s="489"/>
      <c r="BSZ4" s="489"/>
      <c r="BTA4" s="489"/>
      <c r="BTB4" s="489"/>
      <c r="BTC4" s="489"/>
      <c r="BTD4" s="489"/>
      <c r="BTE4" s="489"/>
      <c r="BTF4" s="489"/>
      <c r="BTG4" s="489"/>
      <c r="BTH4" s="489"/>
      <c r="BTI4" s="489"/>
      <c r="BTJ4" s="489"/>
      <c r="BTK4" s="489"/>
      <c r="BTL4" s="489"/>
      <c r="BTM4" s="489"/>
      <c r="BTN4" s="489"/>
      <c r="BTO4" s="489"/>
      <c r="BTP4" s="489"/>
      <c r="BTQ4" s="489"/>
      <c r="BTR4" s="489"/>
      <c r="BTS4" s="489"/>
      <c r="BTT4" s="489"/>
      <c r="BTU4" s="489"/>
      <c r="BTV4" s="489"/>
      <c r="BTW4" s="489"/>
      <c r="BTX4" s="489"/>
      <c r="BTY4" s="489"/>
      <c r="BTZ4" s="489"/>
      <c r="BUA4" s="489"/>
      <c r="BUB4" s="489"/>
      <c r="BUC4" s="489"/>
      <c r="BUD4" s="489"/>
      <c r="BUE4" s="489"/>
      <c r="BUF4" s="489"/>
      <c r="BUG4" s="489"/>
      <c r="BUH4" s="489"/>
      <c r="BUI4" s="489"/>
      <c r="BUJ4" s="489"/>
      <c r="BUK4" s="489"/>
      <c r="BUL4" s="489"/>
      <c r="BUM4" s="489"/>
      <c r="BUN4" s="489"/>
      <c r="BUO4" s="489"/>
      <c r="BUP4" s="489"/>
      <c r="BUQ4" s="489"/>
      <c r="BUR4" s="489"/>
      <c r="BUS4" s="489"/>
      <c r="BUT4" s="489"/>
      <c r="BUU4" s="489"/>
      <c r="BUV4" s="489"/>
      <c r="BUW4" s="489"/>
      <c r="BUX4" s="489"/>
      <c r="BUY4" s="489"/>
      <c r="BUZ4" s="489"/>
      <c r="BVA4" s="489"/>
      <c r="BVB4" s="489"/>
      <c r="BVC4" s="489"/>
      <c r="BVD4" s="489"/>
      <c r="BVE4" s="489"/>
      <c r="BVF4" s="489"/>
      <c r="BVG4" s="489"/>
      <c r="BVH4" s="489"/>
      <c r="BVI4" s="489"/>
      <c r="BVJ4" s="489"/>
      <c r="BVK4" s="489"/>
      <c r="BVL4" s="489"/>
      <c r="BVM4" s="489"/>
      <c r="BVN4" s="489"/>
      <c r="BVO4" s="489"/>
      <c r="BVP4" s="489"/>
      <c r="BVQ4" s="489"/>
      <c r="BVR4" s="489"/>
      <c r="BVS4" s="489"/>
      <c r="BVT4" s="489"/>
      <c r="BVU4" s="489"/>
      <c r="BVV4" s="489"/>
      <c r="BVW4" s="489"/>
      <c r="BVX4" s="489"/>
      <c r="BVY4" s="489"/>
      <c r="BVZ4" s="489"/>
      <c r="BWA4" s="489"/>
      <c r="BWB4" s="489"/>
      <c r="BWC4" s="489"/>
      <c r="BWD4" s="489"/>
      <c r="BWE4" s="489"/>
      <c r="BWF4" s="489"/>
      <c r="BWG4" s="489"/>
      <c r="BWH4" s="489"/>
      <c r="BWI4" s="489"/>
      <c r="BWJ4" s="489"/>
      <c r="BWK4" s="489"/>
      <c r="BWL4" s="489"/>
      <c r="BWM4" s="489"/>
      <c r="BWN4" s="489"/>
      <c r="BWO4" s="489"/>
      <c r="BWP4" s="489"/>
      <c r="BWQ4" s="489"/>
      <c r="BWR4" s="489"/>
      <c r="BWS4" s="489"/>
      <c r="BWT4" s="489"/>
      <c r="BWU4" s="489"/>
      <c r="BWV4" s="489"/>
      <c r="BWW4" s="489"/>
      <c r="BWX4" s="489"/>
      <c r="BWY4" s="489"/>
      <c r="BWZ4" s="489"/>
      <c r="BXA4" s="489"/>
      <c r="BXB4" s="489"/>
      <c r="BXC4" s="489"/>
      <c r="BXD4" s="489"/>
      <c r="BXE4" s="489"/>
      <c r="BXF4" s="489"/>
      <c r="BXG4" s="489"/>
      <c r="BXH4" s="489"/>
      <c r="BXI4" s="489"/>
      <c r="BXJ4" s="489"/>
      <c r="BXK4" s="489"/>
      <c r="BXL4" s="489"/>
      <c r="BXM4" s="489"/>
      <c r="BXN4" s="489"/>
      <c r="BXO4" s="489"/>
      <c r="BXP4" s="489"/>
      <c r="BXQ4" s="489"/>
      <c r="BXR4" s="489"/>
      <c r="BXS4" s="489"/>
      <c r="BXT4" s="489"/>
      <c r="BXU4" s="489"/>
      <c r="BXV4" s="489"/>
      <c r="BXW4" s="489"/>
      <c r="BXX4" s="489"/>
      <c r="BXY4" s="489"/>
      <c r="BXZ4" s="489"/>
      <c r="BYA4" s="489"/>
      <c r="BYB4" s="489"/>
      <c r="BYC4" s="489"/>
      <c r="BYD4" s="489"/>
      <c r="BYE4" s="489"/>
      <c r="BYF4" s="489"/>
      <c r="BYG4" s="489"/>
      <c r="BYH4" s="489"/>
      <c r="BYI4" s="489"/>
      <c r="BYJ4" s="489"/>
      <c r="BYK4" s="489"/>
      <c r="BYL4" s="489"/>
      <c r="BYM4" s="489"/>
      <c r="BYN4" s="489"/>
      <c r="BYO4" s="489"/>
      <c r="BYP4" s="489"/>
      <c r="BYQ4" s="489"/>
      <c r="BYR4" s="489"/>
      <c r="BYS4" s="489"/>
      <c r="BYT4" s="489"/>
      <c r="BYU4" s="489"/>
      <c r="BYV4" s="489"/>
      <c r="BYW4" s="489"/>
      <c r="BYX4" s="489"/>
      <c r="BYY4" s="489"/>
      <c r="BYZ4" s="489"/>
      <c r="BZA4" s="489"/>
      <c r="BZB4" s="489"/>
      <c r="BZC4" s="489"/>
      <c r="BZD4" s="489"/>
      <c r="BZE4" s="489"/>
      <c r="BZF4" s="489"/>
      <c r="BZG4" s="489"/>
      <c r="BZH4" s="489"/>
      <c r="BZI4" s="489"/>
      <c r="BZJ4" s="489"/>
      <c r="BZK4" s="489"/>
      <c r="BZL4" s="489"/>
      <c r="BZM4" s="489"/>
      <c r="BZN4" s="489"/>
      <c r="BZO4" s="489"/>
      <c r="BZP4" s="489"/>
      <c r="BZQ4" s="489"/>
      <c r="BZR4" s="489"/>
      <c r="BZS4" s="489"/>
      <c r="BZT4" s="489"/>
      <c r="BZU4" s="489"/>
      <c r="BZV4" s="489"/>
      <c r="BZW4" s="489"/>
      <c r="BZX4" s="489"/>
      <c r="BZY4" s="489"/>
      <c r="BZZ4" s="489"/>
      <c r="CAA4" s="489"/>
      <c r="CAB4" s="489"/>
      <c r="CAC4" s="489"/>
      <c r="CAD4" s="489"/>
      <c r="CAE4" s="489"/>
      <c r="CAF4" s="489"/>
      <c r="CAG4" s="489"/>
      <c r="CAH4" s="489"/>
      <c r="CAI4" s="489"/>
      <c r="CAJ4" s="489"/>
      <c r="CAK4" s="489"/>
      <c r="CAL4" s="489"/>
      <c r="CAM4" s="489"/>
      <c r="CAN4" s="489"/>
      <c r="CAO4" s="489"/>
      <c r="CAP4" s="489"/>
      <c r="CAQ4" s="489"/>
      <c r="CAR4" s="489"/>
      <c r="CAS4" s="489"/>
      <c r="CAT4" s="489"/>
      <c r="CAU4" s="489"/>
      <c r="CAV4" s="489"/>
      <c r="CAW4" s="489"/>
      <c r="CAX4" s="489"/>
      <c r="CAY4" s="489"/>
      <c r="CAZ4" s="489"/>
      <c r="CBA4" s="489"/>
      <c r="CBB4" s="489"/>
      <c r="CBC4" s="489"/>
      <c r="CBD4" s="489"/>
      <c r="CBE4" s="489"/>
      <c r="CBF4" s="489"/>
      <c r="CBG4" s="489"/>
      <c r="CBH4" s="489"/>
      <c r="CBI4" s="489"/>
      <c r="CBJ4" s="489"/>
      <c r="CBK4" s="489"/>
      <c r="CBL4" s="489"/>
      <c r="CBM4" s="489"/>
      <c r="CBN4" s="489"/>
      <c r="CBO4" s="489"/>
      <c r="CBP4" s="489"/>
      <c r="CBQ4" s="489"/>
      <c r="CBR4" s="489"/>
      <c r="CBS4" s="489"/>
      <c r="CBT4" s="489"/>
      <c r="CBU4" s="489"/>
      <c r="CBV4" s="489"/>
      <c r="CBW4" s="489"/>
      <c r="CBX4" s="489"/>
      <c r="CBY4" s="489"/>
      <c r="CBZ4" s="489"/>
      <c r="CCA4" s="489"/>
      <c r="CCB4" s="489"/>
      <c r="CCC4" s="489"/>
      <c r="CCD4" s="489"/>
      <c r="CCE4" s="489"/>
      <c r="CCF4" s="489"/>
      <c r="CCG4" s="489"/>
      <c r="CCH4" s="489"/>
      <c r="CCI4" s="489"/>
      <c r="CCJ4" s="489"/>
      <c r="CCK4" s="489"/>
      <c r="CCL4" s="489"/>
      <c r="CCM4" s="489"/>
      <c r="CCN4" s="489"/>
      <c r="CCO4" s="489"/>
      <c r="CCP4" s="489"/>
      <c r="CCQ4" s="489"/>
      <c r="CCR4" s="489"/>
      <c r="CCS4" s="489"/>
      <c r="CCT4" s="489"/>
      <c r="CCU4" s="489"/>
      <c r="CCV4" s="489"/>
      <c r="CCW4" s="489"/>
      <c r="CCX4" s="489"/>
      <c r="CCY4" s="489"/>
      <c r="CCZ4" s="489"/>
      <c r="CDA4" s="489"/>
      <c r="CDB4" s="489"/>
      <c r="CDC4" s="489"/>
      <c r="CDD4" s="489"/>
      <c r="CDE4" s="489"/>
      <c r="CDF4" s="489"/>
      <c r="CDG4" s="489"/>
      <c r="CDH4" s="489"/>
      <c r="CDI4" s="489"/>
      <c r="CDJ4" s="489"/>
      <c r="CDK4" s="489"/>
      <c r="CDL4" s="489"/>
      <c r="CDM4" s="489"/>
      <c r="CDN4" s="489"/>
      <c r="CDO4" s="489"/>
      <c r="CDP4" s="489"/>
      <c r="CDQ4" s="489"/>
      <c r="CDR4" s="489"/>
      <c r="CDS4" s="489"/>
      <c r="CDT4" s="489"/>
      <c r="CDU4" s="489"/>
      <c r="CDV4" s="489"/>
      <c r="CDW4" s="489"/>
      <c r="CDX4" s="489"/>
      <c r="CDY4" s="489"/>
      <c r="CDZ4" s="489"/>
      <c r="CEA4" s="489"/>
      <c r="CEB4" s="489"/>
      <c r="CEC4" s="489"/>
      <c r="CED4" s="489"/>
      <c r="CEE4" s="489"/>
      <c r="CEF4" s="489"/>
      <c r="CEG4" s="489"/>
      <c r="CEH4" s="489"/>
      <c r="CEI4" s="489"/>
      <c r="CEJ4" s="489"/>
      <c r="CEK4" s="489"/>
      <c r="CEL4" s="489"/>
      <c r="CEM4" s="489"/>
      <c r="CEN4" s="489"/>
      <c r="CEO4" s="489"/>
      <c r="CEP4" s="489"/>
      <c r="CEQ4" s="489"/>
      <c r="CER4" s="489"/>
      <c r="CES4" s="489"/>
      <c r="CET4" s="489"/>
      <c r="CEU4" s="489"/>
      <c r="CEV4" s="489"/>
      <c r="CEW4" s="489"/>
      <c r="CEX4" s="489"/>
      <c r="CEY4" s="489"/>
      <c r="CEZ4" s="489"/>
      <c r="CFA4" s="489"/>
      <c r="CFB4" s="489"/>
      <c r="CFC4" s="489"/>
      <c r="CFD4" s="489"/>
      <c r="CFE4" s="489"/>
      <c r="CFF4" s="489"/>
      <c r="CFG4" s="489"/>
      <c r="CFH4" s="489"/>
      <c r="CFI4" s="489"/>
      <c r="CFJ4" s="489"/>
      <c r="CFK4" s="489"/>
      <c r="CFL4" s="489"/>
      <c r="CFM4" s="489"/>
      <c r="CFN4" s="489"/>
      <c r="CFO4" s="489"/>
      <c r="CFP4" s="489"/>
      <c r="CFQ4" s="489"/>
      <c r="CFR4" s="489"/>
      <c r="CFS4" s="489"/>
      <c r="CFT4" s="489"/>
      <c r="CFU4" s="489"/>
      <c r="CFV4" s="489"/>
      <c r="CFW4" s="489"/>
      <c r="CFX4" s="489"/>
      <c r="CFY4" s="489"/>
      <c r="CFZ4" s="489"/>
      <c r="CGA4" s="489"/>
      <c r="CGB4" s="489"/>
      <c r="CGC4" s="489"/>
      <c r="CGD4" s="489"/>
      <c r="CGE4" s="489"/>
      <c r="CGF4" s="489"/>
      <c r="CGG4" s="489"/>
      <c r="CGH4" s="489"/>
      <c r="CGI4" s="489"/>
      <c r="CGJ4" s="489"/>
      <c r="CGK4" s="489"/>
      <c r="CGL4" s="489"/>
      <c r="CGM4" s="489"/>
      <c r="CGN4" s="489"/>
      <c r="CGO4" s="489"/>
      <c r="CGP4" s="489"/>
      <c r="CGQ4" s="489"/>
      <c r="CGR4" s="489"/>
      <c r="CGS4" s="489"/>
      <c r="CGT4" s="489"/>
      <c r="CGU4" s="489"/>
      <c r="CGV4" s="489"/>
      <c r="CGW4" s="489"/>
      <c r="CGX4" s="489"/>
      <c r="CGY4" s="489"/>
      <c r="CGZ4" s="489"/>
      <c r="CHA4" s="489"/>
      <c r="CHB4" s="489"/>
      <c r="CHC4" s="489"/>
      <c r="CHD4" s="489"/>
      <c r="CHE4" s="489"/>
      <c r="CHF4" s="489"/>
      <c r="CHG4" s="489"/>
      <c r="CHH4" s="489"/>
      <c r="CHI4" s="489"/>
      <c r="CHJ4" s="489"/>
      <c r="CHK4" s="489"/>
      <c r="CHL4" s="489"/>
      <c r="CHM4" s="489"/>
      <c r="CHN4" s="489"/>
      <c r="CHO4" s="489"/>
      <c r="CHP4" s="489"/>
      <c r="CHQ4" s="489"/>
      <c r="CHR4" s="489"/>
      <c r="CHS4" s="489"/>
      <c r="CHT4" s="489"/>
      <c r="CHU4" s="489"/>
      <c r="CHV4" s="489"/>
      <c r="CHW4" s="489"/>
      <c r="CHX4" s="489"/>
      <c r="CHY4" s="489"/>
      <c r="CHZ4" s="489"/>
      <c r="CIA4" s="489"/>
      <c r="CIB4" s="489"/>
      <c r="CIC4" s="489"/>
      <c r="CID4" s="489"/>
      <c r="CIE4" s="489"/>
      <c r="CIF4" s="489"/>
      <c r="CIG4" s="489"/>
      <c r="CIH4" s="489"/>
      <c r="CII4" s="489"/>
      <c r="CIJ4" s="489"/>
      <c r="CIK4" s="489"/>
      <c r="CIL4" s="489"/>
      <c r="CIM4" s="489"/>
      <c r="CIN4" s="489"/>
      <c r="CIO4" s="489"/>
      <c r="CIP4" s="489"/>
      <c r="CIQ4" s="489"/>
      <c r="CIR4" s="489"/>
      <c r="CIS4" s="489"/>
      <c r="CIT4" s="489"/>
      <c r="CIU4" s="489"/>
      <c r="CIV4" s="489"/>
      <c r="CIW4" s="489"/>
      <c r="CIX4" s="489"/>
      <c r="CIY4" s="489"/>
      <c r="CIZ4" s="489"/>
      <c r="CJA4" s="489"/>
      <c r="CJB4" s="489"/>
      <c r="CJC4" s="489"/>
      <c r="CJD4" s="489"/>
      <c r="CJE4" s="489"/>
      <c r="CJF4" s="489"/>
      <c r="CJG4" s="489"/>
      <c r="CJH4" s="489"/>
      <c r="CJI4" s="489"/>
      <c r="CJJ4" s="489"/>
      <c r="CJK4" s="489"/>
      <c r="CJL4" s="489"/>
      <c r="CJM4" s="489"/>
      <c r="CJN4" s="489"/>
      <c r="CJO4" s="489"/>
      <c r="CJP4" s="489"/>
      <c r="CJQ4" s="489"/>
      <c r="CJR4" s="489"/>
      <c r="CJS4" s="489"/>
      <c r="CJT4" s="489"/>
      <c r="CJU4" s="489"/>
      <c r="CJV4" s="489"/>
      <c r="CJW4" s="489"/>
      <c r="CJX4" s="489"/>
      <c r="CJY4" s="489"/>
      <c r="CJZ4" s="489"/>
      <c r="CKA4" s="489"/>
      <c r="CKB4" s="489"/>
      <c r="CKC4" s="489"/>
      <c r="CKD4" s="489"/>
      <c r="CKE4" s="489"/>
      <c r="CKF4" s="489"/>
      <c r="CKG4" s="489"/>
      <c r="CKH4" s="489"/>
      <c r="CKI4" s="489"/>
      <c r="CKJ4" s="489"/>
      <c r="CKK4" s="489"/>
      <c r="CKL4" s="489"/>
      <c r="CKM4" s="489"/>
      <c r="CKN4" s="489"/>
      <c r="CKO4" s="489"/>
      <c r="CKP4" s="489"/>
      <c r="CKQ4" s="489"/>
      <c r="CKR4" s="489"/>
      <c r="CKS4" s="489"/>
      <c r="CKT4" s="489"/>
      <c r="CKU4" s="489"/>
      <c r="CKV4" s="489"/>
      <c r="CKW4" s="489"/>
      <c r="CKX4" s="489"/>
      <c r="CKY4" s="489"/>
      <c r="CKZ4" s="489"/>
      <c r="CLA4" s="489"/>
      <c r="CLB4" s="489"/>
      <c r="CLC4" s="489"/>
      <c r="CLD4" s="489"/>
      <c r="CLE4" s="489"/>
      <c r="CLF4" s="489"/>
      <c r="CLG4" s="489"/>
      <c r="CLH4" s="489"/>
      <c r="CLI4" s="489"/>
      <c r="CLJ4" s="489"/>
      <c r="CLK4" s="489"/>
      <c r="CLL4" s="489"/>
      <c r="CLM4" s="489"/>
      <c r="CLN4" s="489"/>
      <c r="CLO4" s="489"/>
      <c r="CLP4" s="489"/>
      <c r="CLQ4" s="489"/>
      <c r="CLR4" s="489"/>
      <c r="CLS4" s="489"/>
      <c r="CLT4" s="489"/>
      <c r="CLU4" s="489"/>
      <c r="CLV4" s="489"/>
      <c r="CLW4" s="489"/>
      <c r="CLX4" s="489"/>
      <c r="CLY4" s="489"/>
      <c r="CLZ4" s="489"/>
      <c r="CMA4" s="489"/>
      <c r="CMB4" s="489"/>
      <c r="CMC4" s="489"/>
      <c r="CMD4" s="489"/>
      <c r="CME4" s="489"/>
      <c r="CMF4" s="489"/>
      <c r="CMG4" s="489"/>
      <c r="CMH4" s="489"/>
      <c r="CMI4" s="489"/>
      <c r="CMJ4" s="489"/>
      <c r="CMK4" s="489"/>
      <c r="CML4" s="489"/>
      <c r="CMM4" s="489"/>
      <c r="CMN4" s="489"/>
      <c r="CMO4" s="489"/>
      <c r="CMP4" s="489"/>
      <c r="CMQ4" s="489"/>
      <c r="CMR4" s="489"/>
      <c r="CMS4" s="489"/>
      <c r="CMT4" s="489"/>
      <c r="CMU4" s="489"/>
      <c r="CMV4" s="489"/>
      <c r="CMW4" s="489"/>
      <c r="CMX4" s="489"/>
      <c r="CMY4" s="489"/>
      <c r="CMZ4" s="489"/>
      <c r="CNA4" s="489"/>
      <c r="CNB4" s="489"/>
      <c r="CNC4" s="489"/>
      <c r="CND4" s="489"/>
      <c r="CNE4" s="489"/>
      <c r="CNF4" s="489"/>
      <c r="CNG4" s="489"/>
      <c r="CNH4" s="489"/>
      <c r="CNI4" s="489"/>
      <c r="CNJ4" s="489"/>
      <c r="CNK4" s="489"/>
      <c r="CNL4" s="489"/>
      <c r="CNM4" s="489"/>
      <c r="CNN4" s="489"/>
      <c r="CNO4" s="489"/>
      <c r="CNP4" s="489"/>
      <c r="CNQ4" s="489"/>
      <c r="CNR4" s="489"/>
      <c r="CNS4" s="489"/>
      <c r="CNT4" s="489"/>
      <c r="CNU4" s="489"/>
      <c r="CNV4" s="489"/>
      <c r="CNW4" s="489"/>
      <c r="CNX4" s="489"/>
      <c r="CNY4" s="489"/>
      <c r="CNZ4" s="489"/>
      <c r="COA4" s="489"/>
      <c r="COB4" s="489"/>
      <c r="COC4" s="489"/>
      <c r="COD4" s="489"/>
      <c r="COE4" s="489"/>
      <c r="COF4" s="489"/>
      <c r="COG4" s="489"/>
      <c r="COH4" s="489"/>
      <c r="COI4" s="489"/>
      <c r="COJ4" s="489"/>
      <c r="COK4" s="489"/>
      <c r="COL4" s="489"/>
      <c r="COM4" s="489"/>
      <c r="CON4" s="489"/>
      <c r="COO4" s="489"/>
      <c r="COP4" s="489"/>
      <c r="COQ4" s="489"/>
      <c r="COR4" s="489"/>
      <c r="COS4" s="489"/>
      <c r="COT4" s="489"/>
      <c r="COU4" s="489"/>
      <c r="COV4" s="489"/>
      <c r="COW4" s="489"/>
      <c r="COX4" s="489"/>
      <c r="COY4" s="489"/>
      <c r="COZ4" s="489"/>
      <c r="CPA4" s="489"/>
      <c r="CPB4" s="489"/>
      <c r="CPC4" s="489"/>
      <c r="CPD4" s="489"/>
      <c r="CPE4" s="489"/>
      <c r="CPF4" s="489"/>
      <c r="CPG4" s="489"/>
      <c r="CPH4" s="489"/>
      <c r="CPI4" s="489"/>
      <c r="CPJ4" s="489"/>
      <c r="CPK4" s="489"/>
      <c r="CPL4" s="489"/>
      <c r="CPM4" s="489"/>
      <c r="CPN4" s="489"/>
      <c r="CPO4" s="489"/>
      <c r="CPP4" s="489"/>
      <c r="CPQ4" s="489"/>
      <c r="CPR4" s="489"/>
      <c r="CPS4" s="489"/>
      <c r="CPT4" s="489"/>
      <c r="CPU4" s="489"/>
      <c r="CPV4" s="489"/>
      <c r="CPW4" s="489"/>
      <c r="CPX4" s="489"/>
      <c r="CPY4" s="489"/>
      <c r="CPZ4" s="489"/>
      <c r="CQA4" s="489"/>
      <c r="CQB4" s="489"/>
      <c r="CQC4" s="489"/>
      <c r="CQD4" s="489"/>
      <c r="CQE4" s="489"/>
      <c r="CQF4" s="489"/>
      <c r="CQG4" s="489"/>
      <c r="CQH4" s="489"/>
      <c r="CQI4" s="489"/>
      <c r="CQJ4" s="489"/>
      <c r="CQK4" s="489"/>
      <c r="CQL4" s="489"/>
      <c r="CQM4" s="489"/>
      <c r="CQN4" s="489"/>
      <c r="CQO4" s="489"/>
      <c r="CQP4" s="489"/>
      <c r="CQQ4" s="489"/>
      <c r="CQR4" s="489"/>
      <c r="CQS4" s="489"/>
      <c r="CQT4" s="489"/>
      <c r="CQU4" s="489"/>
      <c r="CQV4" s="489"/>
      <c r="CQW4" s="489"/>
      <c r="CQX4" s="489"/>
      <c r="CQY4" s="489"/>
      <c r="CQZ4" s="489"/>
      <c r="CRA4" s="489"/>
      <c r="CRB4" s="489"/>
      <c r="CRC4" s="489"/>
      <c r="CRD4" s="489"/>
      <c r="CRE4" s="489"/>
      <c r="CRF4" s="489"/>
      <c r="CRG4" s="489"/>
      <c r="CRH4" s="489"/>
      <c r="CRI4" s="489"/>
      <c r="CRJ4" s="489"/>
      <c r="CRK4" s="489"/>
      <c r="CRL4" s="489"/>
      <c r="CRM4" s="489"/>
      <c r="CRN4" s="489"/>
      <c r="CRO4" s="489"/>
      <c r="CRP4" s="489"/>
      <c r="CRQ4" s="489"/>
      <c r="CRR4" s="489"/>
      <c r="CRS4" s="489"/>
      <c r="CRT4" s="489"/>
      <c r="CRU4" s="489"/>
      <c r="CRV4" s="489"/>
      <c r="CRW4" s="489"/>
      <c r="CRX4" s="489"/>
      <c r="CRY4" s="489"/>
      <c r="CRZ4" s="489"/>
      <c r="CSA4" s="489"/>
      <c r="CSB4" s="489"/>
      <c r="CSC4" s="489"/>
      <c r="CSD4" s="489"/>
      <c r="CSE4" s="489"/>
      <c r="CSF4" s="489"/>
      <c r="CSG4" s="489"/>
      <c r="CSH4" s="489"/>
      <c r="CSI4" s="489"/>
      <c r="CSJ4" s="489"/>
      <c r="CSK4" s="489"/>
      <c r="CSL4" s="489"/>
      <c r="CSM4" s="489"/>
      <c r="CSN4" s="489"/>
      <c r="CSO4" s="489"/>
      <c r="CSP4" s="489"/>
      <c r="CSQ4" s="489"/>
      <c r="CSR4" s="489"/>
      <c r="CSS4" s="489"/>
      <c r="CST4" s="489"/>
      <c r="CSU4" s="489"/>
      <c r="CSV4" s="489"/>
      <c r="CSW4" s="489"/>
      <c r="CSX4" s="489"/>
      <c r="CSY4" s="489"/>
      <c r="CSZ4" s="489"/>
      <c r="CTA4" s="489"/>
      <c r="CTB4" s="489"/>
      <c r="CTC4" s="489"/>
      <c r="CTD4" s="489"/>
      <c r="CTE4" s="489"/>
      <c r="CTF4" s="489"/>
      <c r="CTG4" s="489"/>
      <c r="CTH4" s="489"/>
      <c r="CTI4" s="489"/>
      <c r="CTJ4" s="489"/>
      <c r="CTK4" s="489"/>
      <c r="CTL4" s="489"/>
      <c r="CTM4" s="489"/>
      <c r="CTN4" s="489"/>
      <c r="CTO4" s="489"/>
      <c r="CTP4" s="489"/>
      <c r="CTQ4" s="489"/>
      <c r="CTR4" s="489"/>
      <c r="CTS4" s="489"/>
      <c r="CTT4" s="489"/>
      <c r="CTU4" s="489"/>
      <c r="CTV4" s="489"/>
      <c r="CTW4" s="489"/>
      <c r="CTX4" s="489"/>
      <c r="CTY4" s="489"/>
      <c r="CTZ4" s="489"/>
      <c r="CUA4" s="489"/>
      <c r="CUB4" s="489"/>
      <c r="CUC4" s="489"/>
      <c r="CUD4" s="489"/>
      <c r="CUE4" s="489"/>
      <c r="CUF4" s="489"/>
      <c r="CUG4" s="489"/>
      <c r="CUH4" s="489"/>
      <c r="CUI4" s="489"/>
      <c r="CUJ4" s="489"/>
      <c r="CUK4" s="489"/>
      <c r="CUL4" s="489"/>
      <c r="CUM4" s="489"/>
      <c r="CUN4" s="489"/>
      <c r="CUO4" s="489"/>
      <c r="CUP4" s="489"/>
      <c r="CUQ4" s="489"/>
      <c r="CUR4" s="489"/>
      <c r="CUS4" s="489"/>
      <c r="CUT4" s="489"/>
      <c r="CUU4" s="489"/>
      <c r="CUV4" s="489"/>
      <c r="CUW4" s="489"/>
      <c r="CUX4" s="489"/>
      <c r="CUY4" s="489"/>
      <c r="CUZ4" s="489"/>
      <c r="CVA4" s="489"/>
      <c r="CVB4" s="489"/>
      <c r="CVC4" s="489"/>
      <c r="CVD4" s="489"/>
      <c r="CVE4" s="489"/>
      <c r="CVF4" s="489"/>
      <c r="CVG4" s="489"/>
      <c r="CVH4" s="489"/>
      <c r="CVI4" s="489"/>
      <c r="CVJ4" s="489"/>
      <c r="CVK4" s="489"/>
      <c r="CVL4" s="489"/>
      <c r="CVM4" s="489"/>
      <c r="CVN4" s="489"/>
      <c r="CVO4" s="489"/>
      <c r="CVP4" s="489"/>
      <c r="CVQ4" s="489"/>
      <c r="CVR4" s="489"/>
      <c r="CVS4" s="489"/>
      <c r="CVT4" s="489"/>
      <c r="CVU4" s="489"/>
      <c r="CVV4" s="489"/>
      <c r="CVW4" s="489"/>
      <c r="CVX4" s="489"/>
      <c r="CVY4" s="489"/>
      <c r="CVZ4" s="489"/>
      <c r="CWA4" s="489"/>
      <c r="CWB4" s="489"/>
      <c r="CWC4" s="489"/>
      <c r="CWD4" s="489"/>
      <c r="CWE4" s="489"/>
      <c r="CWF4" s="489"/>
      <c r="CWG4" s="489"/>
      <c r="CWH4" s="489"/>
      <c r="CWI4" s="489"/>
      <c r="CWJ4" s="489"/>
      <c r="CWK4" s="489"/>
      <c r="CWL4" s="489"/>
      <c r="CWM4" s="489"/>
      <c r="CWN4" s="489"/>
      <c r="CWO4" s="489"/>
      <c r="CWP4" s="489"/>
      <c r="CWQ4" s="489"/>
      <c r="CWR4" s="489"/>
      <c r="CWS4" s="489"/>
      <c r="CWT4" s="489"/>
      <c r="CWU4" s="489"/>
      <c r="CWV4" s="489"/>
      <c r="CWW4" s="489"/>
      <c r="CWX4" s="489"/>
      <c r="CWY4" s="489"/>
      <c r="CWZ4" s="489"/>
      <c r="CXA4" s="489"/>
      <c r="CXB4" s="489"/>
      <c r="CXC4" s="489"/>
      <c r="CXD4" s="489"/>
      <c r="CXE4" s="489"/>
      <c r="CXF4" s="489"/>
      <c r="CXG4" s="489"/>
      <c r="CXH4" s="489"/>
      <c r="CXI4" s="489"/>
      <c r="CXJ4" s="489"/>
      <c r="CXK4" s="489"/>
      <c r="CXL4" s="489"/>
      <c r="CXM4" s="489"/>
      <c r="CXN4" s="489"/>
      <c r="CXO4" s="489"/>
      <c r="CXP4" s="489"/>
      <c r="CXQ4" s="489"/>
      <c r="CXR4" s="489"/>
      <c r="CXS4" s="489"/>
      <c r="CXT4" s="489"/>
      <c r="CXU4" s="489"/>
      <c r="CXV4" s="489"/>
      <c r="CXW4" s="489"/>
      <c r="CXX4" s="489"/>
      <c r="CXY4" s="489"/>
      <c r="CXZ4" s="489"/>
      <c r="CYA4" s="489"/>
      <c r="CYB4" s="489"/>
      <c r="CYC4" s="489"/>
      <c r="CYD4" s="489"/>
      <c r="CYE4" s="489"/>
      <c r="CYF4" s="489"/>
      <c r="CYG4" s="489"/>
      <c r="CYH4" s="489"/>
      <c r="CYI4" s="489"/>
      <c r="CYJ4" s="489"/>
      <c r="CYK4" s="489"/>
      <c r="CYL4" s="489"/>
      <c r="CYM4" s="489"/>
      <c r="CYN4" s="489"/>
      <c r="CYO4" s="489"/>
      <c r="CYP4" s="489"/>
      <c r="CYQ4" s="489"/>
      <c r="CYR4" s="489"/>
      <c r="CYS4" s="489"/>
      <c r="CYT4" s="489"/>
      <c r="CYU4" s="489"/>
      <c r="CYV4" s="489"/>
      <c r="CYW4" s="489"/>
      <c r="CYX4" s="489"/>
      <c r="CYY4" s="489"/>
      <c r="CYZ4" s="489"/>
      <c r="CZA4" s="489"/>
      <c r="CZB4" s="489"/>
      <c r="CZC4" s="489"/>
      <c r="CZD4" s="489"/>
      <c r="CZE4" s="489"/>
      <c r="CZF4" s="489"/>
      <c r="CZG4" s="489"/>
      <c r="CZH4" s="489"/>
      <c r="CZI4" s="489"/>
      <c r="CZJ4" s="489"/>
      <c r="CZK4" s="489"/>
      <c r="CZL4" s="489"/>
      <c r="CZM4" s="489"/>
      <c r="CZN4" s="489"/>
      <c r="CZO4" s="489"/>
      <c r="CZP4" s="489"/>
      <c r="CZQ4" s="489"/>
      <c r="CZR4" s="489"/>
      <c r="CZS4" s="489"/>
      <c r="CZT4" s="489"/>
      <c r="CZU4" s="489"/>
      <c r="CZV4" s="489"/>
      <c r="CZW4" s="489"/>
      <c r="CZX4" s="489"/>
      <c r="CZY4" s="489"/>
      <c r="CZZ4" s="489"/>
      <c r="DAA4" s="489"/>
      <c r="DAB4" s="489"/>
      <c r="DAC4" s="489"/>
      <c r="DAD4" s="489"/>
      <c r="DAE4" s="489"/>
      <c r="DAF4" s="489"/>
      <c r="DAG4" s="489"/>
      <c r="DAH4" s="489"/>
      <c r="DAI4" s="489"/>
      <c r="DAJ4" s="489"/>
      <c r="DAK4" s="489"/>
      <c r="DAL4" s="489"/>
      <c r="DAM4" s="489"/>
      <c r="DAN4" s="489"/>
      <c r="DAO4" s="489"/>
      <c r="DAP4" s="489"/>
      <c r="DAQ4" s="489"/>
      <c r="DAR4" s="489"/>
      <c r="DAS4" s="489"/>
      <c r="DAT4" s="489"/>
      <c r="DAU4" s="489"/>
      <c r="DAV4" s="489"/>
      <c r="DAW4" s="489"/>
      <c r="DAX4" s="489"/>
      <c r="DAY4" s="489"/>
      <c r="DAZ4" s="489"/>
      <c r="DBA4" s="489"/>
      <c r="DBB4" s="489"/>
      <c r="DBC4" s="489"/>
      <c r="DBD4" s="489"/>
      <c r="DBE4" s="489"/>
      <c r="DBF4" s="489"/>
      <c r="DBG4" s="489"/>
      <c r="DBH4" s="489"/>
      <c r="DBI4" s="489"/>
      <c r="DBJ4" s="489"/>
      <c r="DBK4" s="489"/>
      <c r="DBL4" s="489"/>
      <c r="DBM4" s="489"/>
      <c r="DBN4" s="489"/>
      <c r="DBO4" s="489"/>
      <c r="DBP4" s="489"/>
      <c r="DBQ4" s="489"/>
      <c r="DBR4" s="489"/>
      <c r="DBS4" s="489"/>
      <c r="DBT4" s="489"/>
      <c r="DBU4" s="489"/>
      <c r="DBV4" s="489"/>
      <c r="DBW4" s="489"/>
      <c r="DBX4" s="489"/>
      <c r="DBY4" s="489"/>
      <c r="DBZ4" s="489"/>
      <c r="DCA4" s="489"/>
      <c r="DCB4" s="489"/>
      <c r="DCC4" s="489"/>
      <c r="DCD4" s="489"/>
      <c r="DCE4" s="489"/>
      <c r="DCF4" s="489"/>
      <c r="DCG4" s="489"/>
      <c r="DCH4" s="489"/>
      <c r="DCI4" s="489"/>
      <c r="DCJ4" s="489"/>
      <c r="DCK4" s="489"/>
      <c r="DCL4" s="489"/>
      <c r="DCM4" s="489"/>
      <c r="DCN4" s="489"/>
      <c r="DCO4" s="489"/>
      <c r="DCP4" s="489"/>
      <c r="DCQ4" s="489"/>
      <c r="DCR4" s="489"/>
      <c r="DCS4" s="489"/>
      <c r="DCT4" s="489"/>
      <c r="DCU4" s="489"/>
      <c r="DCV4" s="489"/>
      <c r="DCW4" s="489"/>
      <c r="DCX4" s="489"/>
      <c r="DCY4" s="489"/>
      <c r="DCZ4" s="489"/>
      <c r="DDA4" s="489"/>
      <c r="DDB4" s="489"/>
      <c r="DDC4" s="489"/>
      <c r="DDD4" s="489"/>
      <c r="DDE4" s="489"/>
      <c r="DDF4" s="489"/>
      <c r="DDG4" s="489"/>
      <c r="DDH4" s="489"/>
      <c r="DDI4" s="489"/>
      <c r="DDJ4" s="489"/>
      <c r="DDK4" s="489"/>
      <c r="DDL4" s="489"/>
      <c r="DDM4" s="489"/>
      <c r="DDN4" s="489"/>
      <c r="DDO4" s="489"/>
      <c r="DDP4" s="489"/>
      <c r="DDQ4" s="489"/>
      <c r="DDR4" s="489"/>
      <c r="DDS4" s="489"/>
      <c r="DDT4" s="489"/>
      <c r="DDU4" s="489"/>
      <c r="DDV4" s="489"/>
      <c r="DDW4" s="489"/>
      <c r="DDX4" s="489"/>
      <c r="DDY4" s="489"/>
      <c r="DDZ4" s="489"/>
      <c r="DEA4" s="489"/>
      <c r="DEB4" s="489"/>
      <c r="DEC4" s="489"/>
      <c r="DED4" s="489"/>
      <c r="DEE4" s="489"/>
      <c r="DEF4" s="489"/>
      <c r="DEG4" s="489"/>
      <c r="DEH4" s="489"/>
      <c r="DEI4" s="489"/>
      <c r="DEJ4" s="489"/>
      <c r="DEK4" s="489"/>
      <c r="DEL4" s="489"/>
      <c r="DEM4" s="489"/>
      <c r="DEN4" s="489"/>
      <c r="DEO4" s="489"/>
      <c r="DEP4" s="489"/>
      <c r="DEQ4" s="489"/>
      <c r="DER4" s="489"/>
      <c r="DES4" s="489"/>
      <c r="DET4" s="489"/>
      <c r="DEU4" s="489"/>
      <c r="DEV4" s="489"/>
      <c r="DEW4" s="489"/>
      <c r="DEX4" s="489"/>
      <c r="DEY4" s="489"/>
      <c r="DEZ4" s="489"/>
      <c r="DFA4" s="489"/>
      <c r="DFB4" s="489"/>
      <c r="DFC4" s="489"/>
      <c r="DFD4" s="489"/>
      <c r="DFE4" s="489"/>
      <c r="DFF4" s="489"/>
      <c r="DFG4" s="489"/>
      <c r="DFH4" s="489"/>
      <c r="DFI4" s="489"/>
      <c r="DFJ4" s="489"/>
      <c r="DFK4" s="489"/>
      <c r="DFL4" s="489"/>
      <c r="DFM4" s="489"/>
      <c r="DFN4" s="489"/>
      <c r="DFO4" s="489"/>
      <c r="DFP4" s="489"/>
      <c r="DFQ4" s="489"/>
      <c r="DFR4" s="489"/>
      <c r="DFS4" s="489"/>
      <c r="DFT4" s="489"/>
      <c r="DFU4" s="489"/>
      <c r="DFV4" s="489"/>
      <c r="DFW4" s="489"/>
      <c r="DFX4" s="489"/>
      <c r="DFY4" s="489"/>
      <c r="DFZ4" s="489"/>
      <c r="DGA4" s="489"/>
      <c r="DGB4" s="489"/>
      <c r="DGC4" s="489"/>
      <c r="DGD4" s="489"/>
      <c r="DGE4" s="489"/>
      <c r="DGF4" s="489"/>
      <c r="DGG4" s="489"/>
      <c r="DGH4" s="489"/>
      <c r="DGI4" s="489"/>
      <c r="DGJ4" s="489"/>
      <c r="DGK4" s="489"/>
      <c r="DGL4" s="489"/>
      <c r="DGM4" s="489"/>
      <c r="DGN4" s="489"/>
      <c r="DGO4" s="489"/>
      <c r="DGP4" s="489"/>
      <c r="DGQ4" s="489"/>
      <c r="DGR4" s="489"/>
      <c r="DGS4" s="489"/>
      <c r="DGT4" s="489"/>
      <c r="DGU4" s="489"/>
      <c r="DGV4" s="489"/>
      <c r="DGW4" s="489"/>
      <c r="DGX4" s="489"/>
      <c r="DGY4" s="489"/>
      <c r="DGZ4" s="489"/>
      <c r="DHA4" s="489"/>
      <c r="DHB4" s="489"/>
      <c r="DHC4" s="489"/>
      <c r="DHD4" s="489"/>
      <c r="DHE4" s="489"/>
      <c r="DHF4" s="489"/>
      <c r="DHG4" s="489"/>
      <c r="DHH4" s="489"/>
      <c r="DHI4" s="489"/>
      <c r="DHJ4" s="489"/>
      <c r="DHK4" s="489"/>
      <c r="DHL4" s="489"/>
      <c r="DHM4" s="489"/>
      <c r="DHN4" s="489"/>
      <c r="DHO4" s="489"/>
      <c r="DHP4" s="489"/>
      <c r="DHQ4" s="489"/>
      <c r="DHR4" s="489"/>
      <c r="DHS4" s="489"/>
      <c r="DHT4" s="489"/>
      <c r="DHU4" s="489"/>
      <c r="DHV4" s="489"/>
      <c r="DHW4" s="489"/>
      <c r="DHX4" s="489"/>
      <c r="DHY4" s="489"/>
      <c r="DHZ4" s="489"/>
      <c r="DIA4" s="489"/>
      <c r="DIB4" s="489"/>
      <c r="DIC4" s="489"/>
      <c r="DID4" s="489"/>
      <c r="DIE4" s="489"/>
      <c r="DIF4" s="489"/>
      <c r="DIG4" s="489"/>
      <c r="DIH4" s="489"/>
      <c r="DII4" s="489"/>
      <c r="DIJ4" s="489"/>
      <c r="DIK4" s="489"/>
      <c r="DIL4" s="489"/>
      <c r="DIM4" s="489"/>
      <c r="DIN4" s="489"/>
      <c r="DIO4" s="489"/>
      <c r="DIP4" s="489"/>
      <c r="DIQ4" s="489"/>
      <c r="DIR4" s="489"/>
      <c r="DIS4" s="489"/>
      <c r="DIT4" s="489"/>
      <c r="DIU4" s="489"/>
      <c r="DIV4" s="489"/>
      <c r="DIW4" s="489"/>
      <c r="DIX4" s="489"/>
      <c r="DIY4" s="489"/>
      <c r="DIZ4" s="489"/>
      <c r="DJA4" s="489"/>
      <c r="DJB4" s="489"/>
      <c r="DJC4" s="489"/>
      <c r="DJD4" s="489"/>
      <c r="DJE4" s="489"/>
      <c r="DJF4" s="489"/>
      <c r="DJG4" s="489"/>
      <c r="DJH4" s="489"/>
      <c r="DJI4" s="489"/>
      <c r="DJJ4" s="489"/>
      <c r="DJK4" s="489"/>
      <c r="DJL4" s="489"/>
      <c r="DJM4" s="489"/>
      <c r="DJN4" s="489"/>
      <c r="DJO4" s="489"/>
      <c r="DJP4" s="489"/>
      <c r="DJQ4" s="489"/>
      <c r="DJR4" s="489"/>
      <c r="DJS4" s="489"/>
      <c r="DJT4" s="489"/>
      <c r="DJU4" s="489"/>
      <c r="DJV4" s="489"/>
      <c r="DJW4" s="489"/>
      <c r="DJX4" s="489"/>
      <c r="DJY4" s="489"/>
      <c r="DJZ4" s="489"/>
      <c r="DKA4" s="489"/>
      <c r="DKB4" s="489"/>
      <c r="DKC4" s="489"/>
      <c r="DKD4" s="489"/>
      <c r="DKE4" s="489"/>
      <c r="DKF4" s="489"/>
      <c r="DKG4" s="489"/>
      <c r="DKH4" s="489"/>
      <c r="DKI4" s="489"/>
      <c r="DKJ4" s="489"/>
      <c r="DKK4" s="489"/>
      <c r="DKL4" s="489"/>
      <c r="DKM4" s="489"/>
      <c r="DKN4" s="489"/>
      <c r="DKO4" s="489"/>
      <c r="DKP4" s="489"/>
      <c r="DKQ4" s="489"/>
      <c r="DKR4" s="489"/>
      <c r="DKS4" s="489"/>
      <c r="DKT4" s="489"/>
      <c r="DKU4" s="489"/>
      <c r="DKV4" s="489"/>
      <c r="DKW4" s="489"/>
      <c r="DKX4" s="489"/>
      <c r="DKY4" s="489"/>
      <c r="DKZ4" s="489"/>
      <c r="DLA4" s="489"/>
      <c r="DLB4" s="489"/>
      <c r="DLC4" s="489"/>
      <c r="DLD4" s="489"/>
      <c r="DLE4" s="489"/>
      <c r="DLF4" s="489"/>
      <c r="DLG4" s="489"/>
      <c r="DLH4" s="489"/>
      <c r="DLI4" s="489"/>
      <c r="DLJ4" s="489"/>
      <c r="DLK4" s="489"/>
      <c r="DLL4" s="489"/>
      <c r="DLM4" s="489"/>
      <c r="DLN4" s="489"/>
      <c r="DLO4" s="489"/>
      <c r="DLP4" s="489"/>
      <c r="DLQ4" s="489"/>
      <c r="DLR4" s="489"/>
      <c r="DLS4" s="489"/>
      <c r="DLT4" s="489"/>
      <c r="DLU4" s="489"/>
      <c r="DLV4" s="489"/>
      <c r="DLW4" s="489"/>
      <c r="DLX4" s="489"/>
      <c r="DLY4" s="489"/>
      <c r="DLZ4" s="489"/>
      <c r="DMA4" s="489"/>
      <c r="DMB4" s="489"/>
      <c r="DMC4" s="489"/>
      <c r="DMD4" s="489"/>
      <c r="DME4" s="489"/>
      <c r="DMF4" s="489"/>
      <c r="DMG4" s="489"/>
      <c r="DMH4" s="489"/>
      <c r="DMI4" s="489"/>
      <c r="DMJ4" s="489"/>
      <c r="DMK4" s="489"/>
      <c r="DML4" s="489"/>
      <c r="DMM4" s="489"/>
      <c r="DMN4" s="489"/>
      <c r="DMO4" s="489"/>
      <c r="DMP4" s="489"/>
      <c r="DMQ4" s="489"/>
      <c r="DMR4" s="489"/>
      <c r="DMS4" s="489"/>
      <c r="DMT4" s="489"/>
      <c r="DMU4" s="489"/>
      <c r="DMV4" s="489"/>
      <c r="DMW4" s="489"/>
      <c r="DMX4" s="489"/>
      <c r="DMY4" s="489"/>
      <c r="DMZ4" s="489"/>
      <c r="DNA4" s="489"/>
      <c r="DNB4" s="489"/>
      <c r="DNC4" s="489"/>
      <c r="DND4" s="489"/>
      <c r="DNE4" s="489"/>
      <c r="DNF4" s="489"/>
      <c r="DNG4" s="489"/>
      <c r="DNH4" s="489"/>
      <c r="DNI4" s="489"/>
      <c r="DNJ4" s="489"/>
      <c r="DNK4" s="489"/>
      <c r="DNL4" s="489"/>
      <c r="DNM4" s="489"/>
      <c r="DNN4" s="489"/>
      <c r="DNO4" s="489"/>
      <c r="DNP4" s="489"/>
      <c r="DNQ4" s="489"/>
      <c r="DNR4" s="489"/>
      <c r="DNS4" s="489"/>
      <c r="DNT4" s="489"/>
      <c r="DNU4" s="489"/>
      <c r="DNV4" s="489"/>
      <c r="DNW4" s="489"/>
      <c r="DNX4" s="489"/>
      <c r="DNY4" s="489"/>
      <c r="DNZ4" s="489"/>
      <c r="DOA4" s="489"/>
      <c r="DOB4" s="489"/>
      <c r="DOC4" s="489"/>
      <c r="DOD4" s="489"/>
      <c r="DOE4" s="489"/>
      <c r="DOF4" s="489"/>
      <c r="DOG4" s="489"/>
      <c r="DOH4" s="489"/>
      <c r="DOI4" s="489"/>
      <c r="DOJ4" s="489"/>
      <c r="DOK4" s="489"/>
      <c r="DOL4" s="489"/>
      <c r="DOM4" s="489"/>
      <c r="DON4" s="489"/>
      <c r="DOO4" s="489"/>
      <c r="DOP4" s="489"/>
      <c r="DOQ4" s="489"/>
      <c r="DOR4" s="489"/>
      <c r="DOS4" s="489"/>
      <c r="DOT4" s="489"/>
      <c r="DOU4" s="489"/>
      <c r="DOV4" s="489"/>
      <c r="DOW4" s="489"/>
      <c r="DOX4" s="489"/>
      <c r="DOY4" s="489"/>
      <c r="DOZ4" s="489"/>
      <c r="DPA4" s="489"/>
      <c r="DPB4" s="489"/>
      <c r="DPC4" s="489"/>
      <c r="DPD4" s="489"/>
      <c r="DPE4" s="489"/>
      <c r="DPF4" s="489"/>
      <c r="DPG4" s="489"/>
      <c r="DPH4" s="489"/>
      <c r="DPI4" s="489"/>
      <c r="DPJ4" s="489"/>
      <c r="DPK4" s="489"/>
      <c r="DPL4" s="489"/>
      <c r="DPM4" s="489"/>
      <c r="DPN4" s="489"/>
      <c r="DPO4" s="489"/>
      <c r="DPP4" s="489"/>
      <c r="DPQ4" s="489"/>
      <c r="DPR4" s="489"/>
      <c r="DPS4" s="489"/>
      <c r="DPT4" s="489"/>
      <c r="DPU4" s="489"/>
      <c r="DPV4" s="489"/>
      <c r="DPW4" s="489"/>
      <c r="DPX4" s="489"/>
      <c r="DPY4" s="489"/>
      <c r="DPZ4" s="489"/>
      <c r="DQA4" s="489"/>
      <c r="DQB4" s="489"/>
      <c r="DQC4" s="489"/>
      <c r="DQD4" s="489"/>
      <c r="DQE4" s="489"/>
      <c r="DQF4" s="489"/>
      <c r="DQG4" s="489"/>
      <c r="DQH4" s="489"/>
      <c r="DQI4" s="489"/>
      <c r="DQJ4" s="489"/>
      <c r="DQK4" s="489"/>
      <c r="DQL4" s="489"/>
      <c r="DQM4" s="489"/>
      <c r="DQN4" s="489"/>
      <c r="DQO4" s="489"/>
      <c r="DQP4" s="489"/>
      <c r="DQQ4" s="489"/>
      <c r="DQR4" s="489"/>
      <c r="DQS4" s="489"/>
      <c r="DQT4" s="489"/>
      <c r="DQU4" s="489"/>
      <c r="DQV4" s="489"/>
      <c r="DQW4" s="489"/>
      <c r="DQX4" s="489"/>
      <c r="DQY4" s="489"/>
      <c r="DQZ4" s="489"/>
      <c r="DRA4" s="489"/>
      <c r="DRB4" s="489"/>
      <c r="DRC4" s="489"/>
      <c r="DRD4" s="489"/>
      <c r="DRE4" s="489"/>
      <c r="DRF4" s="489"/>
      <c r="DRG4" s="489"/>
      <c r="DRH4" s="489"/>
      <c r="DRI4" s="489"/>
      <c r="DRJ4" s="489"/>
      <c r="DRK4" s="489"/>
      <c r="DRL4" s="489"/>
      <c r="DRM4" s="489"/>
      <c r="DRN4" s="489"/>
      <c r="DRO4" s="489"/>
      <c r="DRP4" s="489"/>
      <c r="DRQ4" s="489"/>
      <c r="DRR4" s="489"/>
      <c r="DRS4" s="489"/>
      <c r="DRT4" s="489"/>
      <c r="DRU4" s="489"/>
      <c r="DRV4" s="489"/>
      <c r="DRW4" s="489"/>
      <c r="DRX4" s="489"/>
      <c r="DRY4" s="489"/>
      <c r="DRZ4" s="489"/>
      <c r="DSA4" s="489"/>
      <c r="DSB4" s="489"/>
      <c r="DSC4" s="489"/>
      <c r="DSD4" s="489"/>
      <c r="DSE4" s="489"/>
      <c r="DSF4" s="489"/>
      <c r="DSG4" s="489"/>
      <c r="DSH4" s="489"/>
      <c r="DSI4" s="489"/>
      <c r="DSJ4" s="489"/>
      <c r="DSK4" s="489"/>
      <c r="DSL4" s="489"/>
      <c r="DSM4" s="489"/>
      <c r="DSN4" s="489"/>
      <c r="DSO4" s="489"/>
      <c r="DSP4" s="489"/>
      <c r="DSQ4" s="489"/>
      <c r="DSR4" s="489"/>
      <c r="DSS4" s="489"/>
      <c r="DST4" s="489"/>
      <c r="DSU4" s="489"/>
      <c r="DSV4" s="489"/>
      <c r="DSW4" s="489"/>
      <c r="DSX4" s="489"/>
      <c r="DSY4" s="489"/>
      <c r="DSZ4" s="489"/>
      <c r="DTA4" s="489"/>
      <c r="DTB4" s="489"/>
      <c r="DTC4" s="489"/>
      <c r="DTD4" s="489"/>
      <c r="DTE4" s="489"/>
      <c r="DTF4" s="489"/>
      <c r="DTG4" s="489"/>
      <c r="DTH4" s="489"/>
      <c r="DTI4" s="489"/>
      <c r="DTJ4" s="489"/>
      <c r="DTK4" s="489"/>
      <c r="DTL4" s="489"/>
      <c r="DTM4" s="489"/>
      <c r="DTN4" s="489"/>
      <c r="DTO4" s="489"/>
      <c r="DTP4" s="489"/>
      <c r="DTQ4" s="489"/>
      <c r="DTR4" s="489"/>
      <c r="DTS4" s="489"/>
      <c r="DTT4" s="489"/>
      <c r="DTU4" s="489"/>
      <c r="DTV4" s="489"/>
      <c r="DTW4" s="489"/>
      <c r="DTX4" s="489"/>
      <c r="DTY4" s="489"/>
      <c r="DTZ4" s="489"/>
      <c r="DUA4" s="489"/>
      <c r="DUB4" s="489"/>
      <c r="DUC4" s="489"/>
      <c r="DUD4" s="489"/>
      <c r="DUE4" s="489"/>
      <c r="DUF4" s="489"/>
      <c r="DUG4" s="489"/>
      <c r="DUH4" s="489"/>
      <c r="DUI4" s="489"/>
      <c r="DUJ4" s="489"/>
      <c r="DUK4" s="489"/>
      <c r="DUL4" s="489"/>
      <c r="DUM4" s="489"/>
      <c r="DUN4" s="489"/>
      <c r="DUO4" s="489"/>
      <c r="DUP4" s="489"/>
      <c r="DUQ4" s="489"/>
      <c r="DUR4" s="489"/>
      <c r="DUS4" s="489"/>
      <c r="DUT4" s="489"/>
      <c r="DUU4" s="489"/>
      <c r="DUV4" s="489"/>
      <c r="DUW4" s="489"/>
      <c r="DUX4" s="489"/>
      <c r="DUY4" s="489"/>
      <c r="DUZ4" s="489"/>
      <c r="DVA4" s="489"/>
      <c r="DVB4" s="489"/>
      <c r="DVC4" s="489"/>
      <c r="DVD4" s="489"/>
      <c r="DVE4" s="489"/>
      <c r="DVF4" s="489"/>
      <c r="DVG4" s="489"/>
      <c r="DVH4" s="489"/>
      <c r="DVI4" s="489"/>
      <c r="DVJ4" s="489"/>
      <c r="DVK4" s="489"/>
      <c r="DVL4" s="489"/>
      <c r="DVM4" s="489"/>
      <c r="DVN4" s="489"/>
      <c r="DVO4" s="489"/>
      <c r="DVP4" s="489"/>
      <c r="DVQ4" s="489"/>
      <c r="DVR4" s="489"/>
      <c r="DVS4" s="489"/>
      <c r="DVT4" s="489"/>
      <c r="DVU4" s="489"/>
      <c r="DVV4" s="489"/>
      <c r="DVW4" s="489"/>
      <c r="DVX4" s="489"/>
      <c r="DVY4" s="489"/>
      <c r="DVZ4" s="489"/>
      <c r="DWA4" s="489"/>
      <c r="DWB4" s="489"/>
      <c r="DWC4" s="489"/>
      <c r="DWD4" s="489"/>
      <c r="DWE4" s="489"/>
      <c r="DWF4" s="489"/>
      <c r="DWG4" s="489"/>
      <c r="DWH4" s="489"/>
      <c r="DWI4" s="489"/>
      <c r="DWJ4" s="489"/>
      <c r="DWK4" s="489"/>
      <c r="DWL4" s="489"/>
      <c r="DWM4" s="489"/>
      <c r="DWN4" s="489"/>
      <c r="DWO4" s="489"/>
      <c r="DWP4" s="489"/>
      <c r="DWQ4" s="489"/>
      <c r="DWR4" s="489"/>
      <c r="DWS4" s="489"/>
      <c r="DWT4" s="489"/>
      <c r="DWU4" s="489"/>
      <c r="DWV4" s="489"/>
      <c r="DWW4" s="489"/>
      <c r="DWX4" s="489"/>
      <c r="DWY4" s="489"/>
      <c r="DWZ4" s="489"/>
      <c r="DXA4" s="489"/>
      <c r="DXB4" s="489"/>
      <c r="DXC4" s="489"/>
      <c r="DXD4" s="489"/>
      <c r="DXE4" s="489"/>
      <c r="DXF4" s="489"/>
      <c r="DXG4" s="489"/>
      <c r="DXH4" s="489"/>
      <c r="DXI4" s="489"/>
      <c r="DXJ4" s="489"/>
      <c r="DXK4" s="489"/>
      <c r="DXL4" s="489"/>
      <c r="DXM4" s="489"/>
      <c r="DXN4" s="489"/>
      <c r="DXO4" s="489"/>
      <c r="DXP4" s="489"/>
      <c r="DXQ4" s="489"/>
      <c r="DXR4" s="489"/>
      <c r="DXS4" s="489"/>
      <c r="DXT4" s="489"/>
      <c r="DXU4" s="489"/>
      <c r="DXV4" s="489"/>
      <c r="DXW4" s="489"/>
      <c r="DXX4" s="489"/>
      <c r="DXY4" s="489"/>
      <c r="DXZ4" s="489"/>
      <c r="DYA4" s="489"/>
      <c r="DYB4" s="489"/>
      <c r="DYC4" s="489"/>
      <c r="DYD4" s="489"/>
      <c r="DYE4" s="489"/>
      <c r="DYF4" s="489"/>
      <c r="DYG4" s="489"/>
      <c r="DYH4" s="489"/>
      <c r="DYI4" s="489"/>
      <c r="DYJ4" s="489"/>
      <c r="DYK4" s="489"/>
      <c r="DYL4" s="489"/>
      <c r="DYM4" s="489"/>
      <c r="DYN4" s="489"/>
      <c r="DYO4" s="489"/>
      <c r="DYP4" s="489"/>
      <c r="DYQ4" s="489"/>
      <c r="DYR4" s="489"/>
      <c r="DYS4" s="489"/>
      <c r="DYT4" s="489"/>
      <c r="DYU4" s="489"/>
      <c r="DYV4" s="489"/>
      <c r="DYW4" s="489"/>
      <c r="DYX4" s="489"/>
      <c r="DYY4" s="489"/>
      <c r="DYZ4" s="489"/>
      <c r="DZA4" s="489"/>
      <c r="DZB4" s="489"/>
      <c r="DZC4" s="489"/>
      <c r="DZD4" s="489"/>
      <c r="DZE4" s="489"/>
      <c r="DZF4" s="489"/>
      <c r="DZG4" s="489"/>
      <c r="DZH4" s="489"/>
      <c r="DZI4" s="489"/>
      <c r="DZJ4" s="489"/>
      <c r="DZK4" s="489"/>
      <c r="DZL4" s="489"/>
      <c r="DZM4" s="489"/>
      <c r="DZN4" s="489"/>
      <c r="DZO4" s="489"/>
      <c r="DZP4" s="489"/>
      <c r="DZQ4" s="489"/>
      <c r="DZR4" s="489"/>
      <c r="DZS4" s="489"/>
      <c r="DZT4" s="489"/>
      <c r="DZU4" s="489"/>
      <c r="DZV4" s="489"/>
      <c r="DZW4" s="489"/>
      <c r="DZX4" s="489"/>
      <c r="DZY4" s="489"/>
      <c r="DZZ4" s="489"/>
      <c r="EAA4" s="489"/>
      <c r="EAB4" s="489"/>
      <c r="EAC4" s="489"/>
      <c r="EAD4" s="489"/>
      <c r="EAE4" s="489"/>
      <c r="EAF4" s="489"/>
      <c r="EAG4" s="489"/>
      <c r="EAH4" s="489"/>
      <c r="EAI4" s="489"/>
      <c r="EAJ4" s="489"/>
      <c r="EAK4" s="489"/>
      <c r="EAL4" s="489"/>
      <c r="EAM4" s="489"/>
      <c r="EAN4" s="489"/>
      <c r="EAO4" s="489"/>
      <c r="EAP4" s="489"/>
      <c r="EAQ4" s="489"/>
      <c r="EAR4" s="489"/>
      <c r="EAS4" s="489"/>
      <c r="EAT4" s="489"/>
      <c r="EAU4" s="489"/>
      <c r="EAV4" s="489"/>
      <c r="EAW4" s="489"/>
      <c r="EAX4" s="489"/>
      <c r="EAY4" s="489"/>
      <c r="EAZ4" s="489"/>
      <c r="EBA4" s="489"/>
      <c r="EBB4" s="489"/>
      <c r="EBC4" s="489"/>
      <c r="EBD4" s="489"/>
      <c r="EBE4" s="489"/>
      <c r="EBF4" s="489"/>
      <c r="EBG4" s="489"/>
      <c r="EBH4" s="489"/>
      <c r="EBI4" s="489"/>
      <c r="EBJ4" s="489"/>
      <c r="EBK4" s="489"/>
      <c r="EBL4" s="489"/>
      <c r="EBM4" s="489"/>
      <c r="EBN4" s="489"/>
      <c r="EBO4" s="489"/>
      <c r="EBP4" s="489"/>
      <c r="EBQ4" s="489"/>
      <c r="EBR4" s="489"/>
      <c r="EBS4" s="489"/>
      <c r="EBT4" s="489"/>
      <c r="EBU4" s="489"/>
      <c r="EBV4" s="489"/>
      <c r="EBW4" s="489"/>
      <c r="EBX4" s="489"/>
      <c r="EBY4" s="489"/>
      <c r="EBZ4" s="489"/>
      <c r="ECA4" s="489"/>
      <c r="ECB4" s="489"/>
      <c r="ECC4" s="489"/>
      <c r="ECD4" s="489"/>
      <c r="ECE4" s="489"/>
      <c r="ECF4" s="489"/>
      <c r="ECG4" s="489"/>
      <c r="ECH4" s="489"/>
      <c r="ECI4" s="489"/>
      <c r="ECJ4" s="489"/>
      <c r="ECK4" s="489"/>
      <c r="ECL4" s="489"/>
      <c r="ECM4" s="489"/>
      <c r="ECN4" s="489"/>
      <c r="ECO4" s="489"/>
      <c r="ECP4" s="489"/>
      <c r="ECQ4" s="489"/>
      <c r="ECR4" s="489"/>
      <c r="ECS4" s="489"/>
      <c r="ECT4" s="489"/>
      <c r="ECU4" s="489"/>
      <c r="ECV4" s="489"/>
      <c r="ECW4" s="489"/>
      <c r="ECX4" s="489"/>
      <c r="ECY4" s="489"/>
      <c r="ECZ4" s="489"/>
      <c r="EDA4" s="489"/>
      <c r="EDB4" s="489"/>
      <c r="EDC4" s="489"/>
      <c r="EDD4" s="489"/>
      <c r="EDE4" s="489"/>
      <c r="EDF4" s="489"/>
      <c r="EDG4" s="489"/>
      <c r="EDH4" s="489"/>
      <c r="EDI4" s="489"/>
      <c r="EDJ4" s="489"/>
      <c r="EDK4" s="489"/>
      <c r="EDL4" s="489"/>
      <c r="EDM4" s="489"/>
      <c r="EDN4" s="489"/>
      <c r="EDO4" s="489"/>
      <c r="EDP4" s="489"/>
      <c r="EDQ4" s="489"/>
      <c r="EDR4" s="489"/>
      <c r="EDS4" s="489"/>
      <c r="EDT4" s="489"/>
      <c r="EDU4" s="489"/>
      <c r="EDV4" s="489"/>
      <c r="EDW4" s="489"/>
      <c r="EDX4" s="489"/>
      <c r="EDY4" s="489"/>
      <c r="EDZ4" s="489"/>
      <c r="EEA4" s="489"/>
      <c r="EEB4" s="489"/>
      <c r="EEC4" s="489"/>
      <c r="EED4" s="489"/>
      <c r="EEE4" s="489"/>
      <c r="EEF4" s="489"/>
      <c r="EEG4" s="489"/>
      <c r="EEH4" s="489"/>
      <c r="EEI4" s="489"/>
      <c r="EEJ4" s="489"/>
      <c r="EEK4" s="489"/>
      <c r="EEL4" s="489"/>
      <c r="EEM4" s="489"/>
      <c r="EEN4" s="489"/>
      <c r="EEO4" s="489"/>
      <c r="EEP4" s="489"/>
      <c r="EEQ4" s="489"/>
      <c r="EER4" s="489"/>
      <c r="EES4" s="489"/>
      <c r="EET4" s="489"/>
      <c r="EEU4" s="489"/>
      <c r="EEV4" s="489"/>
      <c r="EEW4" s="489"/>
      <c r="EEX4" s="489"/>
      <c r="EEY4" s="489"/>
      <c r="EEZ4" s="489"/>
      <c r="EFA4" s="489"/>
      <c r="EFB4" s="489"/>
      <c r="EFC4" s="489"/>
      <c r="EFD4" s="489"/>
      <c r="EFE4" s="489"/>
      <c r="EFF4" s="489"/>
      <c r="EFG4" s="489"/>
      <c r="EFH4" s="489"/>
      <c r="EFI4" s="489"/>
      <c r="EFJ4" s="489"/>
      <c r="EFK4" s="489"/>
      <c r="EFL4" s="489"/>
      <c r="EFM4" s="489"/>
      <c r="EFN4" s="489"/>
      <c r="EFO4" s="489"/>
      <c r="EFP4" s="489"/>
      <c r="EFQ4" s="489"/>
      <c r="EFR4" s="489"/>
      <c r="EFS4" s="489"/>
      <c r="EFT4" s="489"/>
      <c r="EFU4" s="489"/>
      <c r="EFV4" s="489"/>
      <c r="EFW4" s="489"/>
      <c r="EFX4" s="489"/>
      <c r="EFY4" s="489"/>
      <c r="EFZ4" s="489"/>
      <c r="EGA4" s="489"/>
      <c r="EGB4" s="489"/>
      <c r="EGC4" s="489"/>
      <c r="EGD4" s="489"/>
      <c r="EGE4" s="489"/>
      <c r="EGF4" s="489"/>
      <c r="EGG4" s="489"/>
      <c r="EGH4" s="489"/>
      <c r="EGI4" s="489"/>
      <c r="EGJ4" s="489"/>
      <c r="EGK4" s="489"/>
      <c r="EGL4" s="489"/>
      <c r="EGM4" s="489"/>
      <c r="EGN4" s="489"/>
      <c r="EGO4" s="489"/>
      <c r="EGP4" s="489"/>
      <c r="EGQ4" s="489"/>
      <c r="EGR4" s="489"/>
      <c r="EGS4" s="489"/>
      <c r="EGT4" s="489"/>
      <c r="EGU4" s="489"/>
      <c r="EGV4" s="489"/>
      <c r="EGW4" s="489"/>
      <c r="EGX4" s="489"/>
      <c r="EGY4" s="489"/>
      <c r="EGZ4" s="489"/>
      <c r="EHA4" s="489"/>
      <c r="EHB4" s="489"/>
      <c r="EHC4" s="489"/>
      <c r="EHD4" s="489"/>
      <c r="EHE4" s="489"/>
      <c r="EHF4" s="489"/>
      <c r="EHG4" s="489"/>
      <c r="EHH4" s="489"/>
      <c r="EHI4" s="489"/>
      <c r="EHJ4" s="489"/>
      <c r="EHK4" s="489"/>
      <c r="EHL4" s="489"/>
      <c r="EHM4" s="489"/>
      <c r="EHN4" s="489"/>
      <c r="EHO4" s="489"/>
      <c r="EHP4" s="489"/>
      <c r="EHQ4" s="489"/>
      <c r="EHR4" s="489"/>
      <c r="EHS4" s="489"/>
      <c r="EHT4" s="489"/>
      <c r="EHU4" s="489"/>
      <c r="EHV4" s="489"/>
      <c r="EHW4" s="489"/>
      <c r="EHX4" s="489"/>
      <c r="EHY4" s="489"/>
      <c r="EHZ4" s="489"/>
      <c r="EIA4" s="489"/>
      <c r="EIB4" s="489"/>
      <c r="EIC4" s="489"/>
      <c r="EID4" s="489"/>
      <c r="EIE4" s="489"/>
      <c r="EIF4" s="489"/>
      <c r="EIG4" s="489"/>
      <c r="EIH4" s="489"/>
      <c r="EII4" s="489"/>
      <c r="EIJ4" s="489"/>
      <c r="EIK4" s="489"/>
      <c r="EIL4" s="489"/>
      <c r="EIM4" s="489"/>
      <c r="EIN4" s="489"/>
      <c r="EIO4" s="489"/>
      <c r="EIP4" s="489"/>
      <c r="EIQ4" s="489"/>
      <c r="EIR4" s="489"/>
      <c r="EIS4" s="489"/>
      <c r="EIT4" s="489"/>
      <c r="EIU4" s="489"/>
      <c r="EIV4" s="489"/>
      <c r="EIW4" s="489"/>
      <c r="EIX4" s="489"/>
      <c r="EIY4" s="489"/>
      <c r="EIZ4" s="489"/>
      <c r="EJA4" s="489"/>
      <c r="EJB4" s="489"/>
      <c r="EJC4" s="489"/>
      <c r="EJD4" s="489"/>
      <c r="EJE4" s="489"/>
      <c r="EJF4" s="489"/>
      <c r="EJG4" s="489"/>
      <c r="EJH4" s="489"/>
      <c r="EJI4" s="489"/>
      <c r="EJJ4" s="489"/>
      <c r="EJK4" s="489"/>
      <c r="EJL4" s="489"/>
      <c r="EJM4" s="489"/>
      <c r="EJN4" s="489"/>
      <c r="EJO4" s="489"/>
      <c r="EJP4" s="489"/>
      <c r="EJQ4" s="489"/>
      <c r="EJR4" s="489"/>
      <c r="EJS4" s="489"/>
      <c r="EJT4" s="489"/>
      <c r="EJU4" s="489"/>
      <c r="EJV4" s="489"/>
      <c r="EJW4" s="489"/>
      <c r="EJX4" s="489"/>
      <c r="EJY4" s="489"/>
      <c r="EJZ4" s="489"/>
      <c r="EKA4" s="489"/>
      <c r="EKB4" s="489"/>
      <c r="EKC4" s="489"/>
      <c r="EKD4" s="489"/>
      <c r="EKE4" s="489"/>
      <c r="EKF4" s="489"/>
      <c r="EKG4" s="489"/>
      <c r="EKH4" s="489"/>
      <c r="EKI4" s="489"/>
      <c r="EKJ4" s="489"/>
      <c r="EKK4" s="489"/>
      <c r="EKL4" s="489"/>
      <c r="EKM4" s="489"/>
      <c r="EKN4" s="489"/>
      <c r="EKO4" s="489"/>
      <c r="EKP4" s="489"/>
      <c r="EKQ4" s="489"/>
      <c r="EKR4" s="489"/>
      <c r="EKS4" s="489"/>
      <c r="EKT4" s="489"/>
      <c r="EKU4" s="489"/>
      <c r="EKV4" s="489"/>
      <c r="EKW4" s="489"/>
      <c r="EKX4" s="489"/>
      <c r="EKY4" s="489"/>
      <c r="EKZ4" s="489"/>
      <c r="ELA4" s="489"/>
      <c r="ELB4" s="489"/>
      <c r="ELC4" s="489"/>
      <c r="ELD4" s="489"/>
      <c r="ELE4" s="489"/>
      <c r="ELF4" s="489"/>
      <c r="ELG4" s="489"/>
      <c r="ELH4" s="489"/>
      <c r="ELI4" s="489"/>
      <c r="ELJ4" s="489"/>
      <c r="ELK4" s="489"/>
      <c r="ELL4" s="489"/>
      <c r="ELM4" s="489"/>
      <c r="ELN4" s="489"/>
      <c r="ELO4" s="489"/>
      <c r="ELP4" s="489"/>
      <c r="ELQ4" s="489"/>
      <c r="ELR4" s="489"/>
      <c r="ELS4" s="489"/>
      <c r="ELT4" s="489"/>
      <c r="ELU4" s="489"/>
      <c r="ELV4" s="489"/>
      <c r="ELW4" s="489"/>
      <c r="ELX4" s="489"/>
      <c r="ELY4" s="489"/>
      <c r="ELZ4" s="489"/>
      <c r="EMA4" s="489"/>
      <c r="EMB4" s="489"/>
      <c r="EMC4" s="489"/>
      <c r="EMD4" s="489"/>
      <c r="EME4" s="489"/>
      <c r="EMF4" s="489"/>
      <c r="EMG4" s="489"/>
      <c r="EMH4" s="489"/>
      <c r="EMI4" s="489"/>
      <c r="EMJ4" s="489"/>
      <c r="EMK4" s="489"/>
      <c r="EML4" s="489"/>
      <c r="EMM4" s="489"/>
      <c r="EMN4" s="489"/>
      <c r="EMO4" s="489"/>
      <c r="EMP4" s="489"/>
      <c r="EMQ4" s="489"/>
      <c r="EMR4" s="489"/>
      <c r="EMS4" s="489"/>
      <c r="EMT4" s="489"/>
      <c r="EMU4" s="489"/>
      <c r="EMV4" s="489"/>
      <c r="EMW4" s="489"/>
      <c r="EMX4" s="489"/>
      <c r="EMY4" s="489"/>
      <c r="EMZ4" s="489"/>
      <c r="ENA4" s="489"/>
      <c r="ENB4" s="489"/>
      <c r="ENC4" s="489"/>
      <c r="END4" s="489"/>
      <c r="ENE4" s="489"/>
      <c r="ENF4" s="489"/>
      <c r="ENG4" s="489"/>
      <c r="ENH4" s="489"/>
      <c r="ENI4" s="489"/>
      <c r="ENJ4" s="489"/>
      <c r="ENK4" s="489"/>
      <c r="ENL4" s="489"/>
      <c r="ENM4" s="489"/>
      <c r="ENN4" s="489"/>
      <c r="ENO4" s="489"/>
      <c r="ENP4" s="489"/>
      <c r="ENQ4" s="489"/>
      <c r="ENR4" s="489"/>
      <c r="ENS4" s="489"/>
      <c r="ENT4" s="489"/>
      <c r="ENU4" s="489"/>
      <c r="ENV4" s="489"/>
      <c r="ENW4" s="489"/>
      <c r="ENX4" s="489"/>
      <c r="ENY4" s="489"/>
      <c r="ENZ4" s="489"/>
      <c r="EOA4" s="489"/>
      <c r="EOB4" s="489"/>
      <c r="EOC4" s="489"/>
      <c r="EOD4" s="489"/>
      <c r="EOE4" s="489"/>
      <c r="EOF4" s="489"/>
      <c r="EOG4" s="489"/>
      <c r="EOH4" s="489"/>
      <c r="EOI4" s="489"/>
      <c r="EOJ4" s="489"/>
      <c r="EOK4" s="489"/>
      <c r="EOL4" s="489"/>
      <c r="EOM4" s="489"/>
      <c r="EON4" s="489"/>
      <c r="EOO4" s="489"/>
      <c r="EOP4" s="489"/>
      <c r="EOQ4" s="489"/>
      <c r="EOR4" s="489"/>
      <c r="EOS4" s="489"/>
      <c r="EOT4" s="489"/>
      <c r="EOU4" s="489"/>
      <c r="EOV4" s="489"/>
      <c r="EOW4" s="489"/>
      <c r="EOX4" s="489"/>
      <c r="EOY4" s="489"/>
      <c r="EOZ4" s="489"/>
      <c r="EPA4" s="489"/>
      <c r="EPB4" s="489"/>
      <c r="EPC4" s="489"/>
      <c r="EPD4" s="489"/>
      <c r="EPE4" s="489"/>
      <c r="EPF4" s="489"/>
      <c r="EPG4" s="489"/>
      <c r="EPH4" s="489"/>
      <c r="EPI4" s="489"/>
      <c r="EPJ4" s="489"/>
      <c r="EPK4" s="489"/>
      <c r="EPL4" s="489"/>
      <c r="EPM4" s="489"/>
      <c r="EPN4" s="489"/>
      <c r="EPO4" s="489"/>
      <c r="EPP4" s="489"/>
      <c r="EPQ4" s="489"/>
      <c r="EPR4" s="489"/>
      <c r="EPS4" s="489"/>
      <c r="EPT4" s="489"/>
      <c r="EPU4" s="489"/>
      <c r="EPV4" s="489"/>
      <c r="EPW4" s="489"/>
      <c r="EPX4" s="489"/>
      <c r="EPY4" s="489"/>
      <c r="EPZ4" s="489"/>
      <c r="EQA4" s="489"/>
      <c r="EQB4" s="489"/>
      <c r="EQC4" s="489"/>
      <c r="EQD4" s="489"/>
      <c r="EQE4" s="489"/>
      <c r="EQF4" s="489"/>
      <c r="EQG4" s="489"/>
      <c r="EQH4" s="489"/>
      <c r="EQI4" s="489"/>
      <c r="EQJ4" s="489"/>
      <c r="EQK4" s="489"/>
      <c r="EQL4" s="489"/>
      <c r="EQM4" s="489"/>
      <c r="EQN4" s="489"/>
      <c r="EQO4" s="489"/>
      <c r="EQP4" s="489"/>
      <c r="EQQ4" s="489"/>
      <c r="EQR4" s="489"/>
      <c r="EQS4" s="489"/>
      <c r="EQT4" s="489"/>
      <c r="EQU4" s="489"/>
      <c r="EQV4" s="489"/>
      <c r="EQW4" s="489"/>
      <c r="EQX4" s="489"/>
      <c r="EQY4" s="489"/>
      <c r="EQZ4" s="489"/>
      <c r="ERA4" s="489"/>
      <c r="ERB4" s="489"/>
      <c r="ERC4" s="489"/>
      <c r="ERD4" s="489"/>
      <c r="ERE4" s="489"/>
      <c r="ERF4" s="489"/>
      <c r="ERG4" s="489"/>
      <c r="ERH4" s="489"/>
      <c r="ERI4" s="489"/>
      <c r="ERJ4" s="489"/>
      <c r="ERK4" s="489"/>
      <c r="ERL4" s="489"/>
      <c r="ERM4" s="489"/>
      <c r="ERN4" s="489"/>
      <c r="ERO4" s="489"/>
      <c r="ERP4" s="489"/>
      <c r="ERQ4" s="489"/>
      <c r="ERR4" s="489"/>
      <c r="ERS4" s="489"/>
      <c r="ERT4" s="489"/>
      <c r="ERU4" s="489"/>
      <c r="ERV4" s="489"/>
      <c r="ERW4" s="489"/>
      <c r="ERX4" s="489"/>
      <c r="ERY4" s="489"/>
      <c r="ERZ4" s="489"/>
      <c r="ESA4" s="489"/>
      <c r="ESB4" s="489"/>
      <c r="ESC4" s="489"/>
      <c r="ESD4" s="489"/>
      <c r="ESE4" s="489"/>
      <c r="ESF4" s="489"/>
      <c r="ESG4" s="489"/>
      <c r="ESH4" s="489"/>
      <c r="ESI4" s="489"/>
      <c r="ESJ4" s="489"/>
      <c r="ESK4" s="489"/>
      <c r="ESL4" s="489"/>
      <c r="ESM4" s="489"/>
      <c r="ESN4" s="489"/>
      <c r="ESO4" s="489"/>
      <c r="ESP4" s="489"/>
      <c r="ESQ4" s="489"/>
      <c r="ESR4" s="489"/>
      <c r="ESS4" s="489"/>
      <c r="EST4" s="489"/>
      <c r="ESU4" s="489"/>
      <c r="ESV4" s="489"/>
      <c r="ESW4" s="489"/>
      <c r="ESX4" s="489"/>
      <c r="ESY4" s="489"/>
      <c r="ESZ4" s="489"/>
      <c r="ETA4" s="489"/>
      <c r="ETB4" s="489"/>
      <c r="ETC4" s="489"/>
      <c r="ETD4" s="489"/>
      <c r="ETE4" s="489"/>
      <c r="ETF4" s="489"/>
      <c r="ETG4" s="489"/>
      <c r="ETH4" s="489"/>
      <c r="ETI4" s="489"/>
      <c r="ETJ4" s="489"/>
      <c r="ETK4" s="489"/>
      <c r="ETL4" s="489"/>
      <c r="ETM4" s="489"/>
      <c r="ETN4" s="489"/>
      <c r="ETO4" s="489"/>
      <c r="ETP4" s="489"/>
      <c r="ETQ4" s="489"/>
      <c r="ETR4" s="489"/>
      <c r="ETS4" s="489"/>
      <c r="ETT4" s="489"/>
      <c r="ETU4" s="489"/>
      <c r="ETV4" s="489"/>
      <c r="ETW4" s="489"/>
      <c r="ETX4" s="489"/>
      <c r="ETY4" s="489"/>
      <c r="ETZ4" s="489"/>
      <c r="EUA4" s="489"/>
      <c r="EUB4" s="489"/>
      <c r="EUC4" s="489"/>
      <c r="EUD4" s="489"/>
      <c r="EUE4" s="489"/>
      <c r="EUF4" s="489"/>
      <c r="EUG4" s="489"/>
      <c r="EUH4" s="489"/>
      <c r="EUI4" s="489"/>
      <c r="EUJ4" s="489"/>
      <c r="EUK4" s="489"/>
      <c r="EUL4" s="489"/>
      <c r="EUM4" s="489"/>
      <c r="EUN4" s="489"/>
      <c r="EUO4" s="489"/>
      <c r="EUP4" s="489"/>
      <c r="EUQ4" s="489"/>
      <c r="EUR4" s="489"/>
      <c r="EUS4" s="489"/>
      <c r="EUT4" s="489"/>
      <c r="EUU4" s="489"/>
      <c r="EUV4" s="489"/>
      <c r="EUW4" s="489"/>
      <c r="EUX4" s="489"/>
      <c r="EUY4" s="489"/>
      <c r="EUZ4" s="489"/>
      <c r="EVA4" s="489"/>
      <c r="EVB4" s="489"/>
      <c r="EVC4" s="489"/>
      <c r="EVD4" s="489"/>
      <c r="EVE4" s="489"/>
      <c r="EVF4" s="489"/>
      <c r="EVG4" s="489"/>
      <c r="EVH4" s="489"/>
      <c r="EVI4" s="489"/>
      <c r="EVJ4" s="489"/>
      <c r="EVK4" s="489"/>
      <c r="EVL4" s="489"/>
      <c r="EVM4" s="489"/>
      <c r="EVN4" s="489"/>
      <c r="EVO4" s="489"/>
      <c r="EVP4" s="489"/>
      <c r="EVQ4" s="489"/>
      <c r="EVR4" s="489"/>
      <c r="EVS4" s="489"/>
      <c r="EVT4" s="489"/>
      <c r="EVU4" s="489"/>
      <c r="EVV4" s="489"/>
      <c r="EVW4" s="489"/>
      <c r="EVX4" s="489"/>
      <c r="EVY4" s="489"/>
      <c r="EVZ4" s="489"/>
      <c r="EWA4" s="489"/>
      <c r="EWB4" s="489"/>
      <c r="EWC4" s="489"/>
      <c r="EWD4" s="489"/>
      <c r="EWE4" s="489"/>
      <c r="EWF4" s="489"/>
      <c r="EWG4" s="489"/>
      <c r="EWH4" s="489"/>
      <c r="EWI4" s="489"/>
      <c r="EWJ4" s="489"/>
      <c r="EWK4" s="489"/>
      <c r="EWL4" s="489"/>
      <c r="EWM4" s="489"/>
      <c r="EWN4" s="489"/>
      <c r="EWO4" s="489"/>
      <c r="EWP4" s="489"/>
      <c r="EWQ4" s="489"/>
      <c r="EWR4" s="489"/>
      <c r="EWS4" s="489"/>
      <c r="EWT4" s="489"/>
      <c r="EWU4" s="489"/>
      <c r="EWV4" s="489"/>
      <c r="EWW4" s="489"/>
      <c r="EWX4" s="489"/>
      <c r="EWY4" s="489"/>
      <c r="EWZ4" s="489"/>
      <c r="EXA4" s="489"/>
      <c r="EXB4" s="489"/>
      <c r="EXC4" s="489"/>
      <c r="EXD4" s="489"/>
      <c r="EXE4" s="489"/>
      <c r="EXF4" s="489"/>
      <c r="EXG4" s="489"/>
      <c r="EXH4" s="489"/>
      <c r="EXI4" s="489"/>
      <c r="EXJ4" s="489"/>
      <c r="EXK4" s="489"/>
      <c r="EXL4" s="489"/>
      <c r="EXM4" s="489"/>
      <c r="EXN4" s="489"/>
      <c r="EXO4" s="489"/>
      <c r="EXP4" s="489"/>
      <c r="EXQ4" s="489"/>
      <c r="EXR4" s="489"/>
      <c r="EXS4" s="489"/>
      <c r="EXT4" s="489"/>
      <c r="EXU4" s="489"/>
      <c r="EXV4" s="489"/>
      <c r="EXW4" s="489"/>
      <c r="EXX4" s="489"/>
      <c r="EXY4" s="489"/>
      <c r="EXZ4" s="489"/>
      <c r="EYA4" s="489"/>
      <c r="EYB4" s="489"/>
      <c r="EYC4" s="489"/>
      <c r="EYD4" s="489"/>
      <c r="EYE4" s="489"/>
      <c r="EYF4" s="489"/>
      <c r="EYG4" s="489"/>
      <c r="EYH4" s="489"/>
      <c r="EYI4" s="489"/>
      <c r="EYJ4" s="489"/>
      <c r="EYK4" s="489"/>
      <c r="EYL4" s="489"/>
      <c r="EYM4" s="489"/>
      <c r="EYN4" s="489"/>
      <c r="EYO4" s="489"/>
      <c r="EYP4" s="489"/>
      <c r="EYQ4" s="489"/>
      <c r="EYR4" s="489"/>
      <c r="EYS4" s="489"/>
      <c r="EYT4" s="489"/>
      <c r="EYU4" s="489"/>
      <c r="EYV4" s="489"/>
      <c r="EYW4" s="489"/>
      <c r="EYX4" s="489"/>
      <c r="EYY4" s="489"/>
      <c r="EYZ4" s="489"/>
      <c r="EZA4" s="489"/>
      <c r="EZB4" s="489"/>
      <c r="EZC4" s="489"/>
      <c r="EZD4" s="489"/>
      <c r="EZE4" s="489"/>
      <c r="EZF4" s="489"/>
      <c r="EZG4" s="489"/>
      <c r="EZH4" s="489"/>
      <c r="EZI4" s="489"/>
      <c r="EZJ4" s="489"/>
      <c r="EZK4" s="489"/>
      <c r="EZL4" s="489"/>
      <c r="EZM4" s="489"/>
      <c r="EZN4" s="489"/>
      <c r="EZO4" s="489"/>
      <c r="EZP4" s="489"/>
      <c r="EZQ4" s="489"/>
      <c r="EZR4" s="489"/>
      <c r="EZS4" s="489"/>
      <c r="EZT4" s="489"/>
      <c r="EZU4" s="489"/>
      <c r="EZV4" s="489"/>
      <c r="EZW4" s="489"/>
      <c r="EZX4" s="489"/>
      <c r="EZY4" s="489"/>
      <c r="EZZ4" s="489"/>
      <c r="FAA4" s="489"/>
      <c r="FAB4" s="489"/>
      <c r="FAC4" s="489"/>
      <c r="FAD4" s="489"/>
      <c r="FAE4" s="489"/>
      <c r="FAF4" s="489"/>
      <c r="FAG4" s="489"/>
      <c r="FAH4" s="489"/>
      <c r="FAI4" s="489"/>
      <c r="FAJ4" s="489"/>
      <c r="FAK4" s="489"/>
      <c r="FAL4" s="489"/>
      <c r="FAM4" s="489"/>
      <c r="FAN4" s="489"/>
      <c r="FAO4" s="489"/>
      <c r="FAP4" s="489"/>
      <c r="FAQ4" s="489"/>
      <c r="FAR4" s="489"/>
      <c r="FAS4" s="489"/>
      <c r="FAT4" s="489"/>
      <c r="FAU4" s="489"/>
      <c r="FAV4" s="489"/>
      <c r="FAW4" s="489"/>
      <c r="FAX4" s="489"/>
      <c r="FAY4" s="489"/>
      <c r="FAZ4" s="489"/>
      <c r="FBA4" s="489"/>
      <c r="FBB4" s="489"/>
      <c r="FBC4" s="489"/>
      <c r="FBD4" s="489"/>
      <c r="FBE4" s="489"/>
      <c r="FBF4" s="489"/>
      <c r="FBG4" s="489"/>
      <c r="FBH4" s="489"/>
      <c r="FBI4" s="489"/>
      <c r="FBJ4" s="489"/>
      <c r="FBK4" s="489"/>
      <c r="FBL4" s="489"/>
      <c r="FBM4" s="489"/>
      <c r="FBN4" s="489"/>
      <c r="FBO4" s="489"/>
      <c r="FBP4" s="489"/>
      <c r="FBQ4" s="489"/>
      <c r="FBR4" s="489"/>
      <c r="FBS4" s="489"/>
      <c r="FBT4" s="489"/>
      <c r="FBU4" s="489"/>
      <c r="FBV4" s="489"/>
      <c r="FBW4" s="489"/>
      <c r="FBX4" s="489"/>
      <c r="FBY4" s="489"/>
      <c r="FBZ4" s="489"/>
      <c r="FCA4" s="489"/>
      <c r="FCB4" s="489"/>
      <c r="FCC4" s="489"/>
      <c r="FCD4" s="489"/>
      <c r="FCE4" s="489"/>
      <c r="FCF4" s="489"/>
      <c r="FCG4" s="489"/>
      <c r="FCH4" s="489"/>
      <c r="FCI4" s="489"/>
      <c r="FCJ4" s="489"/>
      <c r="FCK4" s="489"/>
      <c r="FCL4" s="489"/>
      <c r="FCM4" s="489"/>
      <c r="FCN4" s="489"/>
      <c r="FCO4" s="489"/>
      <c r="FCP4" s="489"/>
      <c r="FCQ4" s="489"/>
      <c r="FCR4" s="489"/>
      <c r="FCS4" s="489"/>
      <c r="FCT4" s="489"/>
      <c r="FCU4" s="489"/>
      <c r="FCV4" s="489"/>
      <c r="FCW4" s="489"/>
      <c r="FCX4" s="489"/>
      <c r="FCY4" s="489"/>
      <c r="FCZ4" s="489"/>
      <c r="FDA4" s="489"/>
      <c r="FDB4" s="489"/>
      <c r="FDC4" s="489"/>
      <c r="FDD4" s="489"/>
      <c r="FDE4" s="489"/>
      <c r="FDF4" s="489"/>
      <c r="FDG4" s="489"/>
      <c r="FDH4" s="489"/>
      <c r="FDI4" s="489"/>
      <c r="FDJ4" s="489"/>
      <c r="FDK4" s="489"/>
      <c r="FDL4" s="489"/>
      <c r="FDM4" s="489"/>
      <c r="FDN4" s="489"/>
      <c r="FDO4" s="489"/>
      <c r="FDP4" s="489"/>
      <c r="FDQ4" s="489"/>
      <c r="FDR4" s="489"/>
      <c r="FDS4" s="489"/>
      <c r="FDT4" s="489"/>
      <c r="FDU4" s="489"/>
      <c r="FDV4" s="489"/>
      <c r="FDW4" s="489"/>
      <c r="FDX4" s="489"/>
      <c r="FDY4" s="489"/>
      <c r="FDZ4" s="489"/>
      <c r="FEA4" s="489"/>
      <c r="FEB4" s="489"/>
      <c r="FEC4" s="489"/>
      <c r="FED4" s="489"/>
      <c r="FEE4" s="489"/>
      <c r="FEF4" s="489"/>
      <c r="FEG4" s="489"/>
      <c r="FEH4" s="489"/>
      <c r="FEI4" s="489"/>
      <c r="FEJ4" s="489"/>
      <c r="FEK4" s="489"/>
      <c r="FEL4" s="489"/>
      <c r="FEM4" s="489"/>
      <c r="FEN4" s="489"/>
      <c r="FEO4" s="489"/>
      <c r="FEP4" s="489"/>
      <c r="FEQ4" s="489"/>
      <c r="FER4" s="489"/>
      <c r="FES4" s="489"/>
      <c r="FET4" s="489"/>
      <c r="FEU4" s="489"/>
      <c r="FEV4" s="489"/>
      <c r="FEW4" s="489"/>
      <c r="FEX4" s="489"/>
      <c r="FEY4" s="489"/>
      <c r="FEZ4" s="489"/>
      <c r="FFA4" s="489"/>
      <c r="FFB4" s="489"/>
      <c r="FFC4" s="489"/>
      <c r="FFD4" s="489"/>
      <c r="FFE4" s="489"/>
      <c r="FFF4" s="489"/>
      <c r="FFG4" s="489"/>
      <c r="FFH4" s="489"/>
      <c r="FFI4" s="489"/>
      <c r="FFJ4" s="489"/>
      <c r="FFK4" s="489"/>
      <c r="FFL4" s="489"/>
      <c r="FFM4" s="489"/>
      <c r="FFN4" s="489"/>
      <c r="FFO4" s="489"/>
      <c r="FFP4" s="489"/>
      <c r="FFQ4" s="489"/>
      <c r="FFR4" s="489"/>
      <c r="FFS4" s="489"/>
      <c r="FFT4" s="489"/>
      <c r="FFU4" s="489"/>
      <c r="FFV4" s="489"/>
      <c r="FFW4" s="489"/>
      <c r="FFX4" s="489"/>
      <c r="FFY4" s="489"/>
      <c r="FFZ4" s="489"/>
      <c r="FGA4" s="489"/>
      <c r="FGB4" s="489"/>
      <c r="FGC4" s="489"/>
      <c r="FGD4" s="489"/>
      <c r="FGE4" s="489"/>
      <c r="FGF4" s="489"/>
      <c r="FGG4" s="489"/>
      <c r="FGH4" s="489"/>
      <c r="FGI4" s="489"/>
      <c r="FGJ4" s="489"/>
      <c r="FGK4" s="489"/>
      <c r="FGL4" s="489"/>
      <c r="FGM4" s="489"/>
      <c r="FGN4" s="489"/>
      <c r="FGO4" s="489"/>
      <c r="FGP4" s="489"/>
      <c r="FGQ4" s="489"/>
      <c r="FGR4" s="489"/>
      <c r="FGS4" s="489"/>
      <c r="FGT4" s="489"/>
      <c r="FGU4" s="489"/>
      <c r="FGV4" s="489"/>
      <c r="FGW4" s="489"/>
      <c r="FGX4" s="489"/>
      <c r="FGY4" s="489"/>
      <c r="FGZ4" s="489"/>
      <c r="FHA4" s="489"/>
      <c r="FHB4" s="489"/>
      <c r="FHC4" s="489"/>
      <c r="FHD4" s="489"/>
      <c r="FHE4" s="489"/>
      <c r="FHF4" s="489"/>
      <c r="FHG4" s="489"/>
      <c r="FHH4" s="489"/>
      <c r="FHI4" s="489"/>
      <c r="FHJ4" s="489"/>
      <c r="FHK4" s="489"/>
      <c r="FHL4" s="489"/>
      <c r="FHM4" s="489"/>
      <c r="FHN4" s="489"/>
      <c r="FHO4" s="489"/>
      <c r="FHP4" s="489"/>
      <c r="FHQ4" s="489"/>
      <c r="FHR4" s="489"/>
      <c r="FHS4" s="489"/>
      <c r="FHT4" s="489"/>
      <c r="FHU4" s="489"/>
      <c r="FHV4" s="489"/>
      <c r="FHW4" s="489"/>
      <c r="FHX4" s="489"/>
      <c r="FHY4" s="489"/>
      <c r="FHZ4" s="489"/>
      <c r="FIA4" s="489"/>
      <c r="FIB4" s="489"/>
      <c r="FIC4" s="489"/>
      <c r="FID4" s="489"/>
      <c r="FIE4" s="489"/>
      <c r="FIF4" s="489"/>
      <c r="FIG4" s="489"/>
      <c r="FIH4" s="489"/>
      <c r="FII4" s="489"/>
      <c r="FIJ4" s="489"/>
      <c r="FIK4" s="489"/>
      <c r="FIL4" s="489"/>
      <c r="FIM4" s="489"/>
      <c r="FIN4" s="489"/>
      <c r="FIO4" s="489"/>
      <c r="FIP4" s="489"/>
      <c r="FIQ4" s="489"/>
      <c r="FIR4" s="489"/>
      <c r="FIS4" s="489"/>
      <c r="FIT4" s="489"/>
      <c r="FIU4" s="489"/>
      <c r="FIV4" s="489"/>
      <c r="FIW4" s="489"/>
      <c r="FIX4" s="489"/>
      <c r="FIY4" s="489"/>
      <c r="FIZ4" s="489"/>
      <c r="FJA4" s="489"/>
      <c r="FJB4" s="489"/>
      <c r="FJC4" s="489"/>
      <c r="FJD4" s="489"/>
      <c r="FJE4" s="489"/>
      <c r="FJF4" s="489"/>
      <c r="FJG4" s="489"/>
      <c r="FJH4" s="489"/>
      <c r="FJI4" s="489"/>
      <c r="FJJ4" s="489"/>
      <c r="FJK4" s="489"/>
      <c r="FJL4" s="489"/>
      <c r="FJM4" s="489"/>
      <c r="FJN4" s="489"/>
      <c r="FJO4" s="489"/>
      <c r="FJP4" s="489"/>
      <c r="FJQ4" s="489"/>
      <c r="FJR4" s="489"/>
      <c r="FJS4" s="489"/>
      <c r="FJT4" s="489"/>
      <c r="FJU4" s="489"/>
      <c r="FJV4" s="489"/>
      <c r="FJW4" s="489"/>
      <c r="FJX4" s="489"/>
      <c r="FJY4" s="489"/>
      <c r="FJZ4" s="489"/>
      <c r="FKA4" s="489"/>
      <c r="FKB4" s="489"/>
      <c r="FKC4" s="489"/>
      <c r="FKD4" s="489"/>
      <c r="FKE4" s="489"/>
      <c r="FKF4" s="489"/>
      <c r="FKG4" s="489"/>
      <c r="FKH4" s="489"/>
      <c r="FKI4" s="489"/>
      <c r="FKJ4" s="489"/>
      <c r="FKK4" s="489"/>
      <c r="FKL4" s="489"/>
      <c r="FKM4" s="489"/>
      <c r="FKN4" s="489"/>
      <c r="FKO4" s="489"/>
      <c r="FKP4" s="489"/>
      <c r="FKQ4" s="489"/>
      <c r="FKR4" s="489"/>
      <c r="FKS4" s="489"/>
      <c r="FKT4" s="489"/>
      <c r="FKU4" s="489"/>
      <c r="FKV4" s="489"/>
      <c r="FKW4" s="489"/>
      <c r="FKX4" s="489"/>
      <c r="FKY4" s="489"/>
      <c r="FKZ4" s="489"/>
      <c r="FLA4" s="489"/>
      <c r="FLB4" s="489"/>
      <c r="FLC4" s="489"/>
      <c r="FLD4" s="489"/>
      <c r="FLE4" s="489"/>
      <c r="FLF4" s="489"/>
      <c r="FLG4" s="489"/>
      <c r="FLH4" s="489"/>
      <c r="FLI4" s="489"/>
      <c r="FLJ4" s="489"/>
      <c r="FLK4" s="489"/>
      <c r="FLL4" s="489"/>
      <c r="FLM4" s="489"/>
      <c r="FLN4" s="489"/>
      <c r="FLO4" s="489"/>
      <c r="FLP4" s="489"/>
      <c r="FLQ4" s="489"/>
      <c r="FLR4" s="489"/>
      <c r="FLS4" s="489"/>
      <c r="FLT4" s="489"/>
      <c r="FLU4" s="489"/>
      <c r="FLV4" s="489"/>
      <c r="FLW4" s="489"/>
      <c r="FLX4" s="489"/>
      <c r="FLY4" s="489"/>
      <c r="FLZ4" s="489"/>
      <c r="FMA4" s="489"/>
      <c r="FMB4" s="489"/>
      <c r="FMC4" s="489"/>
      <c r="FMD4" s="489"/>
      <c r="FME4" s="489"/>
      <c r="FMF4" s="489"/>
      <c r="FMG4" s="489"/>
      <c r="FMH4" s="489"/>
      <c r="FMI4" s="489"/>
      <c r="FMJ4" s="489"/>
      <c r="FMK4" s="489"/>
      <c r="FML4" s="489"/>
      <c r="FMM4" s="489"/>
      <c r="FMN4" s="489"/>
      <c r="FMO4" s="489"/>
      <c r="FMP4" s="489"/>
      <c r="FMQ4" s="489"/>
      <c r="FMR4" s="489"/>
      <c r="FMS4" s="489"/>
      <c r="FMT4" s="489"/>
      <c r="FMU4" s="489"/>
      <c r="FMV4" s="489"/>
      <c r="FMW4" s="489"/>
      <c r="FMX4" s="489"/>
      <c r="FMY4" s="489"/>
      <c r="FMZ4" s="489"/>
      <c r="FNA4" s="489"/>
      <c r="FNB4" s="489"/>
      <c r="FNC4" s="489"/>
      <c r="FND4" s="489"/>
      <c r="FNE4" s="489"/>
      <c r="FNF4" s="489"/>
      <c r="FNG4" s="489"/>
      <c r="FNH4" s="489"/>
      <c r="FNI4" s="489"/>
      <c r="FNJ4" s="489"/>
      <c r="FNK4" s="489"/>
      <c r="FNL4" s="489"/>
      <c r="FNM4" s="489"/>
      <c r="FNN4" s="489"/>
      <c r="FNO4" s="489"/>
      <c r="FNP4" s="489"/>
      <c r="FNQ4" s="489"/>
      <c r="FNR4" s="489"/>
      <c r="FNS4" s="489"/>
      <c r="FNT4" s="489"/>
      <c r="FNU4" s="489"/>
      <c r="FNV4" s="489"/>
      <c r="FNW4" s="489"/>
      <c r="FNX4" s="489"/>
      <c r="FNY4" s="489"/>
      <c r="FNZ4" s="489"/>
      <c r="FOA4" s="489"/>
      <c r="FOB4" s="489"/>
      <c r="FOC4" s="489"/>
      <c r="FOD4" s="489"/>
      <c r="FOE4" s="489"/>
      <c r="FOF4" s="489"/>
      <c r="FOG4" s="489"/>
      <c r="FOH4" s="489"/>
      <c r="FOI4" s="489"/>
      <c r="FOJ4" s="489"/>
      <c r="FOK4" s="489"/>
      <c r="FOL4" s="489"/>
      <c r="FOM4" s="489"/>
      <c r="FON4" s="489"/>
      <c r="FOO4" s="489"/>
      <c r="FOP4" s="489"/>
      <c r="FOQ4" s="489"/>
      <c r="FOR4" s="489"/>
      <c r="FOS4" s="489"/>
      <c r="FOT4" s="489"/>
      <c r="FOU4" s="489"/>
      <c r="FOV4" s="489"/>
      <c r="FOW4" s="489"/>
      <c r="FOX4" s="489"/>
      <c r="FOY4" s="489"/>
      <c r="FOZ4" s="489"/>
      <c r="FPA4" s="489"/>
      <c r="FPB4" s="489"/>
      <c r="FPC4" s="489"/>
      <c r="FPD4" s="489"/>
      <c r="FPE4" s="489"/>
      <c r="FPF4" s="489"/>
      <c r="FPG4" s="489"/>
      <c r="FPH4" s="489"/>
      <c r="FPI4" s="489"/>
      <c r="FPJ4" s="489"/>
      <c r="FPK4" s="489"/>
      <c r="FPL4" s="489"/>
      <c r="FPM4" s="489"/>
      <c r="FPN4" s="489"/>
      <c r="FPO4" s="489"/>
      <c r="FPP4" s="489"/>
      <c r="FPQ4" s="489"/>
      <c r="FPR4" s="489"/>
      <c r="FPS4" s="489"/>
      <c r="FPT4" s="489"/>
      <c r="FPU4" s="489"/>
      <c r="FPV4" s="489"/>
      <c r="FPW4" s="489"/>
      <c r="FPX4" s="489"/>
      <c r="FPY4" s="489"/>
      <c r="FPZ4" s="489"/>
      <c r="FQA4" s="489"/>
      <c r="FQB4" s="489"/>
      <c r="FQC4" s="489"/>
      <c r="FQD4" s="489"/>
      <c r="FQE4" s="489"/>
      <c r="FQF4" s="489"/>
      <c r="FQG4" s="489"/>
      <c r="FQH4" s="489"/>
      <c r="FQI4" s="489"/>
      <c r="FQJ4" s="489"/>
      <c r="FQK4" s="489"/>
      <c r="FQL4" s="489"/>
      <c r="FQM4" s="489"/>
      <c r="FQN4" s="489"/>
      <c r="FQO4" s="489"/>
      <c r="FQP4" s="489"/>
      <c r="FQQ4" s="489"/>
      <c r="FQR4" s="489"/>
      <c r="FQS4" s="489"/>
      <c r="FQT4" s="489"/>
      <c r="FQU4" s="489"/>
      <c r="FQV4" s="489"/>
      <c r="FQW4" s="489"/>
      <c r="FQX4" s="489"/>
      <c r="FQY4" s="489"/>
      <c r="FQZ4" s="489"/>
      <c r="FRA4" s="489"/>
      <c r="FRB4" s="489"/>
      <c r="FRC4" s="489"/>
      <c r="FRD4" s="489"/>
      <c r="FRE4" s="489"/>
      <c r="FRF4" s="489"/>
      <c r="FRG4" s="489"/>
      <c r="FRH4" s="489"/>
      <c r="FRI4" s="489"/>
      <c r="FRJ4" s="489"/>
      <c r="FRK4" s="489"/>
      <c r="FRL4" s="489"/>
      <c r="FRM4" s="489"/>
      <c r="FRN4" s="489"/>
      <c r="FRO4" s="489"/>
      <c r="FRP4" s="489"/>
      <c r="FRQ4" s="489"/>
      <c r="FRR4" s="489"/>
      <c r="FRS4" s="489"/>
      <c r="FRT4" s="489"/>
      <c r="FRU4" s="489"/>
      <c r="FRV4" s="489"/>
      <c r="FRW4" s="489"/>
      <c r="FRX4" s="489"/>
      <c r="FRY4" s="489"/>
      <c r="FRZ4" s="489"/>
      <c r="FSA4" s="489"/>
      <c r="FSB4" s="489"/>
      <c r="FSC4" s="489"/>
      <c r="FSD4" s="489"/>
      <c r="FSE4" s="489"/>
      <c r="FSF4" s="489"/>
      <c r="FSG4" s="489"/>
      <c r="FSH4" s="489"/>
      <c r="FSI4" s="489"/>
      <c r="FSJ4" s="489"/>
      <c r="FSK4" s="489"/>
      <c r="FSL4" s="489"/>
      <c r="FSM4" s="489"/>
      <c r="FSN4" s="489"/>
      <c r="FSO4" s="489"/>
      <c r="FSP4" s="489"/>
      <c r="FSQ4" s="489"/>
      <c r="FSR4" s="489"/>
      <c r="FSS4" s="489"/>
      <c r="FST4" s="489"/>
      <c r="FSU4" s="489"/>
      <c r="FSV4" s="489"/>
      <c r="FSW4" s="489"/>
      <c r="FSX4" s="489"/>
      <c r="FSY4" s="489"/>
      <c r="FSZ4" s="489"/>
      <c r="FTA4" s="489"/>
      <c r="FTB4" s="489"/>
      <c r="FTC4" s="489"/>
      <c r="FTD4" s="489"/>
      <c r="FTE4" s="489"/>
      <c r="FTF4" s="489"/>
      <c r="FTG4" s="489"/>
      <c r="FTH4" s="489"/>
      <c r="FTI4" s="489"/>
      <c r="FTJ4" s="489"/>
      <c r="FTK4" s="489"/>
      <c r="FTL4" s="489"/>
      <c r="FTM4" s="489"/>
      <c r="FTN4" s="489"/>
      <c r="FTO4" s="489"/>
      <c r="FTP4" s="489"/>
      <c r="FTQ4" s="489"/>
      <c r="FTR4" s="489"/>
      <c r="FTS4" s="489"/>
      <c r="FTT4" s="489"/>
      <c r="FTU4" s="489"/>
      <c r="FTV4" s="489"/>
      <c r="FTW4" s="489"/>
      <c r="FTX4" s="489"/>
      <c r="FTY4" s="489"/>
      <c r="FTZ4" s="489"/>
      <c r="FUA4" s="489"/>
      <c r="FUB4" s="489"/>
      <c r="FUC4" s="489"/>
      <c r="FUD4" s="489"/>
      <c r="FUE4" s="489"/>
      <c r="FUF4" s="489"/>
      <c r="FUG4" s="489"/>
      <c r="FUH4" s="489"/>
      <c r="FUI4" s="489"/>
      <c r="FUJ4" s="489"/>
      <c r="FUK4" s="489"/>
      <c r="FUL4" s="489"/>
      <c r="FUM4" s="489"/>
      <c r="FUN4" s="489"/>
      <c r="FUO4" s="489"/>
      <c r="FUP4" s="489"/>
      <c r="FUQ4" s="489"/>
      <c r="FUR4" s="489"/>
      <c r="FUS4" s="489"/>
      <c r="FUT4" s="489"/>
      <c r="FUU4" s="489"/>
      <c r="FUV4" s="489"/>
      <c r="FUW4" s="489"/>
      <c r="FUX4" s="489"/>
      <c r="FUY4" s="489"/>
      <c r="FUZ4" s="489"/>
      <c r="FVA4" s="489"/>
      <c r="FVB4" s="489"/>
      <c r="FVC4" s="489"/>
      <c r="FVD4" s="489"/>
      <c r="FVE4" s="489"/>
      <c r="FVF4" s="489"/>
      <c r="FVG4" s="489"/>
      <c r="FVH4" s="489"/>
      <c r="FVI4" s="489"/>
      <c r="FVJ4" s="489"/>
      <c r="FVK4" s="489"/>
      <c r="FVL4" s="489"/>
      <c r="FVM4" s="489"/>
      <c r="FVN4" s="489"/>
      <c r="FVO4" s="489"/>
      <c r="FVP4" s="489"/>
      <c r="FVQ4" s="489"/>
      <c r="FVR4" s="489"/>
      <c r="FVS4" s="489"/>
      <c r="FVT4" s="489"/>
      <c r="FVU4" s="489"/>
      <c r="FVV4" s="489"/>
      <c r="FVW4" s="489"/>
      <c r="FVX4" s="489"/>
      <c r="FVY4" s="489"/>
      <c r="FVZ4" s="489"/>
      <c r="FWA4" s="489"/>
      <c r="FWB4" s="489"/>
      <c r="FWC4" s="489"/>
      <c r="FWD4" s="489"/>
      <c r="FWE4" s="489"/>
      <c r="FWF4" s="489"/>
      <c r="FWG4" s="489"/>
      <c r="FWH4" s="489"/>
      <c r="FWI4" s="489"/>
      <c r="FWJ4" s="489"/>
      <c r="FWK4" s="489"/>
      <c r="FWL4" s="489"/>
      <c r="FWM4" s="489"/>
      <c r="FWN4" s="489"/>
      <c r="FWO4" s="489"/>
      <c r="FWP4" s="489"/>
      <c r="FWQ4" s="489"/>
      <c r="FWR4" s="489"/>
      <c r="FWS4" s="489"/>
      <c r="FWT4" s="489"/>
      <c r="FWU4" s="489"/>
      <c r="FWV4" s="489"/>
      <c r="FWW4" s="489"/>
      <c r="FWX4" s="489"/>
      <c r="FWY4" s="489"/>
      <c r="FWZ4" s="489"/>
      <c r="FXA4" s="489"/>
      <c r="FXB4" s="489"/>
      <c r="FXC4" s="489"/>
      <c r="FXD4" s="489"/>
      <c r="FXE4" s="489"/>
      <c r="FXF4" s="489"/>
      <c r="FXG4" s="489"/>
      <c r="FXH4" s="489"/>
      <c r="FXI4" s="489"/>
      <c r="FXJ4" s="489"/>
      <c r="FXK4" s="489"/>
      <c r="FXL4" s="489"/>
      <c r="FXM4" s="489"/>
      <c r="FXN4" s="489"/>
      <c r="FXO4" s="489"/>
      <c r="FXP4" s="489"/>
      <c r="FXQ4" s="489"/>
      <c r="FXR4" s="489"/>
      <c r="FXS4" s="489"/>
      <c r="FXT4" s="489"/>
      <c r="FXU4" s="489"/>
      <c r="FXV4" s="489"/>
      <c r="FXW4" s="489"/>
      <c r="FXX4" s="489"/>
      <c r="FXY4" s="489"/>
      <c r="FXZ4" s="489"/>
      <c r="FYA4" s="489"/>
      <c r="FYB4" s="489"/>
      <c r="FYC4" s="489"/>
      <c r="FYD4" s="489"/>
      <c r="FYE4" s="489"/>
      <c r="FYF4" s="489"/>
      <c r="FYG4" s="489"/>
      <c r="FYH4" s="489"/>
      <c r="FYI4" s="489"/>
      <c r="FYJ4" s="489"/>
      <c r="FYK4" s="489"/>
      <c r="FYL4" s="489"/>
      <c r="FYM4" s="489"/>
      <c r="FYN4" s="489"/>
      <c r="FYO4" s="489"/>
      <c r="FYP4" s="489"/>
      <c r="FYQ4" s="489"/>
      <c r="FYR4" s="489"/>
      <c r="FYS4" s="489"/>
      <c r="FYT4" s="489"/>
      <c r="FYU4" s="489"/>
      <c r="FYV4" s="489"/>
      <c r="FYW4" s="489"/>
      <c r="FYX4" s="489"/>
      <c r="FYY4" s="489"/>
      <c r="FYZ4" s="489"/>
      <c r="FZA4" s="489"/>
      <c r="FZB4" s="489"/>
      <c r="FZC4" s="489"/>
      <c r="FZD4" s="489"/>
      <c r="FZE4" s="489"/>
      <c r="FZF4" s="489"/>
      <c r="FZG4" s="489"/>
      <c r="FZH4" s="489"/>
      <c r="FZI4" s="489"/>
      <c r="FZJ4" s="489"/>
      <c r="FZK4" s="489"/>
      <c r="FZL4" s="489"/>
      <c r="FZM4" s="489"/>
      <c r="FZN4" s="489"/>
      <c r="FZO4" s="489"/>
      <c r="FZP4" s="489"/>
      <c r="FZQ4" s="489"/>
      <c r="FZR4" s="489"/>
      <c r="FZS4" s="489"/>
      <c r="FZT4" s="489"/>
      <c r="FZU4" s="489"/>
      <c r="FZV4" s="489"/>
      <c r="FZW4" s="489"/>
      <c r="FZX4" s="489"/>
      <c r="FZY4" s="489"/>
      <c r="FZZ4" s="489"/>
      <c r="GAA4" s="489"/>
      <c r="GAB4" s="489"/>
      <c r="GAC4" s="489"/>
      <c r="GAD4" s="489"/>
      <c r="GAE4" s="489"/>
      <c r="GAF4" s="489"/>
      <c r="GAG4" s="489"/>
      <c r="GAH4" s="489"/>
      <c r="GAI4" s="489"/>
      <c r="GAJ4" s="489"/>
      <c r="GAK4" s="489"/>
      <c r="GAL4" s="489"/>
      <c r="GAM4" s="489"/>
      <c r="GAN4" s="489"/>
      <c r="GAO4" s="489"/>
      <c r="GAP4" s="489"/>
      <c r="GAQ4" s="489"/>
      <c r="GAR4" s="489"/>
      <c r="GAS4" s="489"/>
      <c r="GAT4" s="489"/>
      <c r="GAU4" s="489"/>
      <c r="GAV4" s="489"/>
      <c r="GAW4" s="489"/>
      <c r="GAX4" s="489"/>
      <c r="GAY4" s="489"/>
      <c r="GAZ4" s="489"/>
      <c r="GBA4" s="489"/>
      <c r="GBB4" s="489"/>
      <c r="GBC4" s="489"/>
      <c r="GBD4" s="489"/>
      <c r="GBE4" s="489"/>
      <c r="GBF4" s="489"/>
      <c r="GBG4" s="489"/>
      <c r="GBH4" s="489"/>
      <c r="GBI4" s="489"/>
      <c r="GBJ4" s="489"/>
      <c r="GBK4" s="489"/>
      <c r="GBL4" s="489"/>
      <c r="GBM4" s="489"/>
      <c r="GBN4" s="489"/>
      <c r="GBO4" s="489"/>
      <c r="GBP4" s="489"/>
      <c r="GBQ4" s="489"/>
      <c r="GBR4" s="489"/>
      <c r="GBS4" s="489"/>
      <c r="GBT4" s="489"/>
      <c r="GBU4" s="489"/>
      <c r="GBV4" s="489"/>
      <c r="GBW4" s="489"/>
      <c r="GBX4" s="489"/>
      <c r="GBY4" s="489"/>
      <c r="GBZ4" s="489"/>
      <c r="GCA4" s="489"/>
      <c r="GCB4" s="489"/>
      <c r="GCC4" s="489"/>
      <c r="GCD4" s="489"/>
      <c r="GCE4" s="489"/>
      <c r="GCF4" s="489"/>
      <c r="GCG4" s="489"/>
      <c r="GCH4" s="489"/>
      <c r="GCI4" s="489"/>
      <c r="GCJ4" s="489"/>
      <c r="GCK4" s="489"/>
      <c r="GCL4" s="489"/>
      <c r="GCM4" s="489"/>
      <c r="GCN4" s="489"/>
      <c r="GCO4" s="489"/>
      <c r="GCP4" s="489"/>
      <c r="GCQ4" s="489"/>
      <c r="GCR4" s="489"/>
      <c r="GCS4" s="489"/>
      <c r="GCT4" s="489"/>
      <c r="GCU4" s="489"/>
      <c r="GCV4" s="489"/>
      <c r="GCW4" s="489"/>
      <c r="GCX4" s="489"/>
      <c r="GCY4" s="489"/>
      <c r="GCZ4" s="489"/>
      <c r="GDA4" s="489"/>
      <c r="GDB4" s="489"/>
      <c r="GDC4" s="489"/>
      <c r="GDD4" s="489"/>
      <c r="GDE4" s="489"/>
      <c r="GDF4" s="489"/>
      <c r="GDG4" s="489"/>
      <c r="GDH4" s="489"/>
      <c r="GDI4" s="489"/>
      <c r="GDJ4" s="489"/>
      <c r="GDK4" s="489"/>
      <c r="GDL4" s="489"/>
      <c r="GDM4" s="489"/>
      <c r="GDN4" s="489"/>
      <c r="GDO4" s="489"/>
      <c r="GDP4" s="489"/>
      <c r="GDQ4" s="489"/>
      <c r="GDR4" s="489"/>
      <c r="GDS4" s="489"/>
      <c r="GDT4" s="489"/>
      <c r="GDU4" s="489"/>
      <c r="GDV4" s="489"/>
      <c r="GDW4" s="489"/>
      <c r="GDX4" s="489"/>
      <c r="GDY4" s="489"/>
      <c r="GDZ4" s="489"/>
      <c r="GEA4" s="489"/>
      <c r="GEB4" s="489"/>
      <c r="GEC4" s="489"/>
      <c r="GED4" s="489"/>
      <c r="GEE4" s="489"/>
      <c r="GEF4" s="489"/>
      <c r="GEG4" s="489"/>
      <c r="GEH4" s="489"/>
      <c r="GEI4" s="489"/>
      <c r="GEJ4" s="489"/>
      <c r="GEK4" s="489"/>
      <c r="GEL4" s="489"/>
      <c r="GEM4" s="489"/>
      <c r="GEN4" s="489"/>
      <c r="GEO4" s="489"/>
      <c r="GEP4" s="489"/>
      <c r="GEQ4" s="489"/>
      <c r="GER4" s="489"/>
      <c r="GES4" s="489"/>
      <c r="GET4" s="489"/>
      <c r="GEU4" s="489"/>
      <c r="GEV4" s="489"/>
      <c r="GEW4" s="489"/>
      <c r="GEX4" s="489"/>
      <c r="GEY4" s="489"/>
      <c r="GEZ4" s="489"/>
      <c r="GFA4" s="489"/>
      <c r="GFB4" s="489"/>
      <c r="GFC4" s="489"/>
      <c r="GFD4" s="489"/>
      <c r="GFE4" s="489"/>
      <c r="GFF4" s="489"/>
      <c r="GFG4" s="489"/>
      <c r="GFH4" s="489"/>
      <c r="GFI4" s="489"/>
      <c r="GFJ4" s="489"/>
      <c r="GFK4" s="489"/>
      <c r="GFL4" s="489"/>
      <c r="GFM4" s="489"/>
      <c r="GFN4" s="489"/>
      <c r="GFO4" s="489"/>
      <c r="GFP4" s="489"/>
      <c r="GFQ4" s="489"/>
      <c r="GFR4" s="489"/>
      <c r="GFS4" s="489"/>
      <c r="GFT4" s="489"/>
      <c r="GFU4" s="489"/>
      <c r="GFV4" s="489"/>
      <c r="GFW4" s="489"/>
      <c r="GFX4" s="489"/>
      <c r="GFY4" s="489"/>
      <c r="GFZ4" s="489"/>
      <c r="GGA4" s="489"/>
      <c r="GGB4" s="489"/>
      <c r="GGC4" s="489"/>
      <c r="GGD4" s="489"/>
      <c r="GGE4" s="489"/>
      <c r="GGF4" s="489"/>
      <c r="GGG4" s="489"/>
      <c r="GGH4" s="489"/>
      <c r="GGI4" s="489"/>
      <c r="GGJ4" s="489"/>
      <c r="GGK4" s="489"/>
      <c r="GGL4" s="489"/>
      <c r="GGM4" s="489"/>
      <c r="GGN4" s="489"/>
      <c r="GGO4" s="489"/>
      <c r="GGP4" s="489"/>
      <c r="GGQ4" s="489"/>
      <c r="GGR4" s="489"/>
      <c r="GGS4" s="489"/>
      <c r="GGT4" s="489"/>
      <c r="GGU4" s="489"/>
      <c r="GGV4" s="489"/>
      <c r="GGW4" s="489"/>
      <c r="GGX4" s="489"/>
      <c r="GGY4" s="489"/>
      <c r="GGZ4" s="489"/>
      <c r="GHA4" s="489"/>
      <c r="GHB4" s="489"/>
      <c r="GHC4" s="489"/>
      <c r="GHD4" s="489"/>
      <c r="GHE4" s="489"/>
      <c r="GHF4" s="489"/>
      <c r="GHG4" s="489"/>
      <c r="GHH4" s="489"/>
      <c r="GHI4" s="489"/>
      <c r="GHJ4" s="489"/>
      <c r="GHK4" s="489"/>
      <c r="GHL4" s="489"/>
      <c r="GHM4" s="489"/>
      <c r="GHN4" s="489"/>
      <c r="GHO4" s="489"/>
      <c r="GHP4" s="489"/>
      <c r="GHQ4" s="489"/>
      <c r="GHR4" s="489"/>
      <c r="GHS4" s="489"/>
      <c r="GHT4" s="489"/>
      <c r="GHU4" s="489"/>
      <c r="GHV4" s="489"/>
      <c r="GHW4" s="489"/>
      <c r="GHX4" s="489"/>
      <c r="GHY4" s="489"/>
      <c r="GHZ4" s="489"/>
      <c r="GIA4" s="489"/>
      <c r="GIB4" s="489"/>
      <c r="GIC4" s="489"/>
      <c r="GID4" s="489"/>
      <c r="GIE4" s="489"/>
      <c r="GIF4" s="489"/>
      <c r="GIG4" s="489"/>
      <c r="GIH4" s="489"/>
      <c r="GII4" s="489"/>
      <c r="GIJ4" s="489"/>
      <c r="GIK4" s="489"/>
      <c r="GIL4" s="489"/>
      <c r="GIM4" s="489"/>
      <c r="GIN4" s="489"/>
      <c r="GIO4" s="489"/>
      <c r="GIP4" s="489"/>
      <c r="GIQ4" s="489"/>
      <c r="GIR4" s="489"/>
      <c r="GIS4" s="489"/>
      <c r="GIT4" s="489"/>
      <c r="GIU4" s="489"/>
      <c r="GIV4" s="489"/>
      <c r="GIW4" s="489"/>
      <c r="GIX4" s="489"/>
      <c r="GIY4" s="489"/>
      <c r="GIZ4" s="489"/>
      <c r="GJA4" s="489"/>
      <c r="GJB4" s="489"/>
      <c r="GJC4" s="489"/>
      <c r="GJD4" s="489"/>
      <c r="GJE4" s="489"/>
      <c r="GJF4" s="489"/>
      <c r="GJG4" s="489"/>
      <c r="GJH4" s="489"/>
      <c r="GJI4" s="489"/>
      <c r="GJJ4" s="489"/>
      <c r="GJK4" s="489"/>
      <c r="GJL4" s="489"/>
      <c r="GJM4" s="489"/>
      <c r="GJN4" s="489"/>
      <c r="GJO4" s="489"/>
      <c r="GJP4" s="489"/>
      <c r="GJQ4" s="489"/>
      <c r="GJR4" s="489"/>
      <c r="GJS4" s="489"/>
      <c r="GJT4" s="489"/>
      <c r="GJU4" s="489"/>
      <c r="GJV4" s="489"/>
      <c r="GJW4" s="489"/>
      <c r="GJX4" s="489"/>
      <c r="GJY4" s="489"/>
      <c r="GJZ4" s="489"/>
      <c r="GKA4" s="489"/>
      <c r="GKB4" s="489"/>
      <c r="GKC4" s="489"/>
      <c r="GKD4" s="489"/>
      <c r="GKE4" s="489"/>
      <c r="GKF4" s="489"/>
      <c r="GKG4" s="489"/>
      <c r="GKH4" s="489"/>
      <c r="GKI4" s="489"/>
      <c r="GKJ4" s="489"/>
      <c r="GKK4" s="489"/>
      <c r="GKL4" s="489"/>
      <c r="GKM4" s="489"/>
      <c r="GKN4" s="489"/>
      <c r="GKO4" s="489"/>
      <c r="GKP4" s="489"/>
      <c r="GKQ4" s="489"/>
      <c r="GKR4" s="489"/>
      <c r="GKS4" s="489"/>
      <c r="GKT4" s="489"/>
      <c r="GKU4" s="489"/>
      <c r="GKV4" s="489"/>
      <c r="GKW4" s="489"/>
      <c r="GKX4" s="489"/>
      <c r="GKY4" s="489"/>
      <c r="GKZ4" s="489"/>
      <c r="GLA4" s="489"/>
      <c r="GLB4" s="489"/>
      <c r="GLC4" s="489"/>
      <c r="GLD4" s="489"/>
      <c r="GLE4" s="489"/>
      <c r="GLF4" s="489"/>
      <c r="GLG4" s="489"/>
      <c r="GLH4" s="489"/>
      <c r="GLI4" s="489"/>
      <c r="GLJ4" s="489"/>
      <c r="GLK4" s="489"/>
      <c r="GLL4" s="489"/>
      <c r="GLM4" s="489"/>
      <c r="GLN4" s="489"/>
      <c r="GLO4" s="489"/>
      <c r="GLP4" s="489"/>
      <c r="GLQ4" s="489"/>
      <c r="GLR4" s="489"/>
      <c r="GLS4" s="489"/>
      <c r="GLT4" s="489"/>
      <c r="GLU4" s="489"/>
      <c r="GLV4" s="489"/>
      <c r="GLW4" s="489"/>
      <c r="GLX4" s="489"/>
      <c r="GLY4" s="489"/>
      <c r="GLZ4" s="489"/>
      <c r="GMA4" s="489"/>
      <c r="GMB4" s="489"/>
      <c r="GMC4" s="489"/>
      <c r="GMD4" s="489"/>
      <c r="GME4" s="489"/>
      <c r="GMF4" s="489"/>
      <c r="GMG4" s="489"/>
      <c r="GMH4" s="489"/>
      <c r="GMI4" s="489"/>
      <c r="GMJ4" s="489"/>
      <c r="GMK4" s="489"/>
      <c r="GML4" s="489"/>
      <c r="GMM4" s="489"/>
      <c r="GMN4" s="489"/>
      <c r="GMO4" s="489"/>
      <c r="GMP4" s="489"/>
      <c r="GMQ4" s="489"/>
      <c r="GMR4" s="489"/>
      <c r="GMS4" s="489"/>
      <c r="GMT4" s="489"/>
      <c r="GMU4" s="489"/>
      <c r="GMV4" s="489"/>
      <c r="GMW4" s="489"/>
      <c r="GMX4" s="489"/>
      <c r="GMY4" s="489"/>
      <c r="GMZ4" s="489"/>
      <c r="GNA4" s="489"/>
      <c r="GNB4" s="489"/>
      <c r="GNC4" s="489"/>
      <c r="GND4" s="489"/>
      <c r="GNE4" s="489"/>
      <c r="GNF4" s="489"/>
      <c r="GNG4" s="489"/>
      <c r="GNH4" s="489"/>
      <c r="GNI4" s="489"/>
      <c r="GNJ4" s="489"/>
      <c r="GNK4" s="489"/>
      <c r="GNL4" s="489"/>
      <c r="GNM4" s="489"/>
      <c r="GNN4" s="489"/>
      <c r="GNO4" s="489"/>
      <c r="GNP4" s="489"/>
      <c r="GNQ4" s="489"/>
      <c r="GNR4" s="489"/>
      <c r="GNS4" s="489"/>
      <c r="GNT4" s="489"/>
      <c r="GNU4" s="489"/>
      <c r="GNV4" s="489"/>
      <c r="GNW4" s="489"/>
      <c r="GNX4" s="489"/>
      <c r="GNY4" s="489"/>
      <c r="GNZ4" s="489"/>
      <c r="GOA4" s="489"/>
      <c r="GOB4" s="489"/>
      <c r="GOC4" s="489"/>
      <c r="GOD4" s="489"/>
      <c r="GOE4" s="489"/>
      <c r="GOF4" s="489"/>
      <c r="GOG4" s="489"/>
      <c r="GOH4" s="489"/>
      <c r="GOI4" s="489"/>
      <c r="GOJ4" s="489"/>
      <c r="GOK4" s="489"/>
      <c r="GOL4" s="489"/>
      <c r="GOM4" s="489"/>
      <c r="GON4" s="489"/>
      <c r="GOO4" s="489"/>
      <c r="GOP4" s="489"/>
      <c r="GOQ4" s="489"/>
      <c r="GOR4" s="489"/>
      <c r="GOS4" s="489"/>
      <c r="GOT4" s="489"/>
      <c r="GOU4" s="489"/>
      <c r="GOV4" s="489"/>
      <c r="GOW4" s="489"/>
      <c r="GOX4" s="489"/>
      <c r="GOY4" s="489"/>
      <c r="GOZ4" s="489"/>
      <c r="GPA4" s="489"/>
      <c r="GPB4" s="489"/>
      <c r="GPC4" s="489"/>
      <c r="GPD4" s="489"/>
      <c r="GPE4" s="489"/>
      <c r="GPF4" s="489"/>
      <c r="GPG4" s="489"/>
      <c r="GPH4" s="489"/>
      <c r="GPI4" s="489"/>
      <c r="GPJ4" s="489"/>
      <c r="GPK4" s="489"/>
      <c r="GPL4" s="489"/>
      <c r="GPM4" s="489"/>
      <c r="GPN4" s="489"/>
      <c r="GPO4" s="489"/>
      <c r="GPP4" s="489"/>
      <c r="GPQ4" s="489"/>
      <c r="GPR4" s="489"/>
      <c r="GPS4" s="489"/>
      <c r="GPT4" s="489"/>
      <c r="GPU4" s="489"/>
      <c r="GPV4" s="489"/>
      <c r="GPW4" s="489"/>
      <c r="GPX4" s="489"/>
      <c r="GPY4" s="489"/>
      <c r="GPZ4" s="489"/>
      <c r="GQA4" s="489"/>
      <c r="GQB4" s="489"/>
      <c r="GQC4" s="489"/>
      <c r="GQD4" s="489"/>
      <c r="GQE4" s="489"/>
      <c r="GQF4" s="489"/>
      <c r="GQG4" s="489"/>
      <c r="GQH4" s="489"/>
      <c r="GQI4" s="489"/>
      <c r="GQJ4" s="489"/>
      <c r="GQK4" s="489"/>
      <c r="GQL4" s="489"/>
      <c r="GQM4" s="489"/>
      <c r="GQN4" s="489"/>
      <c r="GQO4" s="489"/>
      <c r="GQP4" s="489"/>
      <c r="GQQ4" s="489"/>
      <c r="GQR4" s="489"/>
      <c r="GQS4" s="489"/>
      <c r="GQT4" s="489"/>
      <c r="GQU4" s="489"/>
      <c r="GQV4" s="489"/>
      <c r="GQW4" s="489"/>
      <c r="GQX4" s="489"/>
      <c r="GQY4" s="489"/>
      <c r="GQZ4" s="489"/>
      <c r="GRA4" s="489"/>
      <c r="GRB4" s="489"/>
      <c r="GRC4" s="489"/>
      <c r="GRD4" s="489"/>
      <c r="GRE4" s="489"/>
      <c r="GRF4" s="489"/>
      <c r="GRG4" s="489"/>
      <c r="GRH4" s="489"/>
      <c r="GRI4" s="489"/>
      <c r="GRJ4" s="489"/>
      <c r="GRK4" s="489"/>
      <c r="GRL4" s="489"/>
      <c r="GRM4" s="489"/>
      <c r="GRN4" s="489"/>
      <c r="GRO4" s="489"/>
      <c r="GRP4" s="489"/>
      <c r="GRQ4" s="489"/>
      <c r="GRR4" s="489"/>
      <c r="GRS4" s="489"/>
      <c r="GRT4" s="489"/>
      <c r="GRU4" s="489"/>
      <c r="GRV4" s="489"/>
      <c r="GRW4" s="489"/>
      <c r="GRX4" s="489"/>
      <c r="GRY4" s="489"/>
      <c r="GRZ4" s="489"/>
      <c r="GSA4" s="489"/>
      <c r="GSB4" s="489"/>
      <c r="GSC4" s="489"/>
      <c r="GSD4" s="489"/>
      <c r="GSE4" s="489"/>
      <c r="GSF4" s="489"/>
      <c r="GSG4" s="489"/>
      <c r="GSH4" s="489"/>
      <c r="GSI4" s="489"/>
      <c r="GSJ4" s="489"/>
      <c r="GSK4" s="489"/>
      <c r="GSL4" s="489"/>
      <c r="GSM4" s="489"/>
      <c r="GSN4" s="489"/>
      <c r="GSO4" s="489"/>
      <c r="GSP4" s="489"/>
      <c r="GSQ4" s="489"/>
      <c r="GSR4" s="489"/>
      <c r="GSS4" s="489"/>
      <c r="GST4" s="489"/>
      <c r="GSU4" s="489"/>
      <c r="GSV4" s="489"/>
      <c r="GSW4" s="489"/>
      <c r="GSX4" s="489"/>
      <c r="GSY4" s="489"/>
      <c r="GSZ4" s="489"/>
      <c r="GTA4" s="489"/>
      <c r="GTB4" s="489"/>
      <c r="GTC4" s="489"/>
      <c r="GTD4" s="489"/>
      <c r="GTE4" s="489"/>
      <c r="GTF4" s="489"/>
      <c r="GTG4" s="489"/>
      <c r="GTH4" s="489"/>
      <c r="GTI4" s="489"/>
      <c r="GTJ4" s="489"/>
      <c r="GTK4" s="489"/>
      <c r="GTL4" s="489"/>
      <c r="GTM4" s="489"/>
      <c r="GTN4" s="489"/>
      <c r="GTO4" s="489"/>
      <c r="GTP4" s="489"/>
      <c r="GTQ4" s="489"/>
      <c r="GTR4" s="489"/>
      <c r="GTS4" s="489"/>
      <c r="GTT4" s="489"/>
      <c r="GTU4" s="489"/>
      <c r="GTV4" s="489"/>
      <c r="GTW4" s="489"/>
      <c r="GTX4" s="489"/>
      <c r="GTY4" s="489"/>
      <c r="GTZ4" s="489"/>
      <c r="GUA4" s="489"/>
      <c r="GUB4" s="489"/>
      <c r="GUC4" s="489"/>
      <c r="GUD4" s="489"/>
      <c r="GUE4" s="489"/>
      <c r="GUF4" s="489"/>
      <c r="GUG4" s="489"/>
      <c r="GUH4" s="489"/>
      <c r="GUI4" s="489"/>
      <c r="GUJ4" s="489"/>
      <c r="GUK4" s="489"/>
      <c r="GUL4" s="489"/>
      <c r="GUM4" s="489"/>
      <c r="GUN4" s="489"/>
      <c r="GUO4" s="489"/>
      <c r="GUP4" s="489"/>
      <c r="GUQ4" s="489"/>
      <c r="GUR4" s="489"/>
      <c r="GUS4" s="489"/>
      <c r="GUT4" s="489"/>
      <c r="GUU4" s="489"/>
      <c r="GUV4" s="489"/>
      <c r="GUW4" s="489"/>
      <c r="GUX4" s="489"/>
      <c r="GUY4" s="489"/>
      <c r="GUZ4" s="489"/>
      <c r="GVA4" s="489"/>
      <c r="GVB4" s="489"/>
      <c r="GVC4" s="489"/>
      <c r="GVD4" s="489"/>
      <c r="GVE4" s="489"/>
      <c r="GVF4" s="489"/>
      <c r="GVG4" s="489"/>
      <c r="GVH4" s="489"/>
      <c r="GVI4" s="489"/>
      <c r="GVJ4" s="489"/>
      <c r="GVK4" s="489"/>
      <c r="GVL4" s="489"/>
      <c r="GVM4" s="489"/>
      <c r="GVN4" s="489"/>
      <c r="GVO4" s="489"/>
      <c r="GVP4" s="489"/>
      <c r="GVQ4" s="489"/>
      <c r="GVR4" s="489"/>
      <c r="GVS4" s="489"/>
      <c r="GVT4" s="489"/>
      <c r="GVU4" s="489"/>
      <c r="GVV4" s="489"/>
      <c r="GVW4" s="489"/>
      <c r="GVX4" s="489"/>
      <c r="GVY4" s="489"/>
      <c r="GVZ4" s="489"/>
      <c r="GWA4" s="489"/>
      <c r="GWB4" s="489"/>
      <c r="GWC4" s="489"/>
      <c r="GWD4" s="489"/>
      <c r="GWE4" s="489"/>
      <c r="GWF4" s="489"/>
      <c r="GWG4" s="489"/>
      <c r="GWH4" s="489"/>
      <c r="GWI4" s="489"/>
      <c r="GWJ4" s="489"/>
      <c r="GWK4" s="489"/>
      <c r="GWL4" s="489"/>
      <c r="GWM4" s="489"/>
      <c r="GWN4" s="489"/>
      <c r="GWO4" s="489"/>
      <c r="GWP4" s="489"/>
      <c r="GWQ4" s="489"/>
      <c r="GWR4" s="489"/>
      <c r="GWS4" s="489"/>
      <c r="GWT4" s="489"/>
      <c r="GWU4" s="489"/>
      <c r="GWV4" s="489"/>
      <c r="GWW4" s="489"/>
      <c r="GWX4" s="489"/>
      <c r="GWY4" s="489"/>
      <c r="GWZ4" s="489"/>
      <c r="GXA4" s="489"/>
      <c r="GXB4" s="489"/>
      <c r="GXC4" s="489"/>
      <c r="GXD4" s="489"/>
      <c r="GXE4" s="489"/>
      <c r="GXF4" s="489"/>
      <c r="GXG4" s="489"/>
      <c r="GXH4" s="489"/>
      <c r="GXI4" s="489"/>
      <c r="GXJ4" s="489"/>
      <c r="GXK4" s="489"/>
      <c r="GXL4" s="489"/>
      <c r="GXM4" s="489"/>
      <c r="GXN4" s="489"/>
      <c r="GXO4" s="489"/>
      <c r="GXP4" s="489"/>
      <c r="GXQ4" s="489"/>
      <c r="GXR4" s="489"/>
      <c r="GXS4" s="489"/>
      <c r="GXT4" s="489"/>
      <c r="GXU4" s="489"/>
      <c r="GXV4" s="489"/>
      <c r="GXW4" s="489"/>
      <c r="GXX4" s="489"/>
      <c r="GXY4" s="489"/>
      <c r="GXZ4" s="489"/>
      <c r="GYA4" s="489"/>
      <c r="GYB4" s="489"/>
      <c r="GYC4" s="489"/>
      <c r="GYD4" s="489"/>
      <c r="GYE4" s="489"/>
      <c r="GYF4" s="489"/>
      <c r="GYG4" s="489"/>
      <c r="GYH4" s="489"/>
      <c r="GYI4" s="489"/>
      <c r="GYJ4" s="489"/>
      <c r="GYK4" s="489"/>
      <c r="GYL4" s="489"/>
      <c r="GYM4" s="489"/>
      <c r="GYN4" s="489"/>
      <c r="GYO4" s="489"/>
      <c r="GYP4" s="489"/>
      <c r="GYQ4" s="489"/>
      <c r="GYR4" s="489"/>
      <c r="GYS4" s="489"/>
      <c r="GYT4" s="489"/>
      <c r="GYU4" s="489"/>
      <c r="GYV4" s="489"/>
      <c r="GYW4" s="489"/>
      <c r="GYX4" s="489"/>
      <c r="GYY4" s="489"/>
      <c r="GYZ4" s="489"/>
      <c r="GZA4" s="489"/>
      <c r="GZB4" s="489"/>
      <c r="GZC4" s="489"/>
      <c r="GZD4" s="489"/>
      <c r="GZE4" s="489"/>
      <c r="GZF4" s="489"/>
      <c r="GZG4" s="489"/>
      <c r="GZH4" s="489"/>
      <c r="GZI4" s="489"/>
      <c r="GZJ4" s="489"/>
      <c r="GZK4" s="489"/>
      <c r="GZL4" s="489"/>
      <c r="GZM4" s="489"/>
      <c r="GZN4" s="489"/>
      <c r="GZO4" s="489"/>
      <c r="GZP4" s="489"/>
      <c r="GZQ4" s="489"/>
      <c r="GZR4" s="489"/>
      <c r="GZS4" s="489"/>
      <c r="GZT4" s="489"/>
      <c r="GZU4" s="489"/>
      <c r="GZV4" s="489"/>
      <c r="GZW4" s="489"/>
      <c r="GZX4" s="489"/>
      <c r="GZY4" s="489"/>
      <c r="GZZ4" s="489"/>
      <c r="HAA4" s="489"/>
      <c r="HAB4" s="489"/>
      <c r="HAC4" s="489"/>
      <c r="HAD4" s="489"/>
      <c r="HAE4" s="489"/>
      <c r="HAF4" s="489"/>
      <c r="HAG4" s="489"/>
      <c r="HAH4" s="489"/>
      <c r="HAI4" s="489"/>
      <c r="HAJ4" s="489"/>
      <c r="HAK4" s="489"/>
      <c r="HAL4" s="489"/>
      <c r="HAM4" s="489"/>
      <c r="HAN4" s="489"/>
      <c r="HAO4" s="489"/>
      <c r="HAP4" s="489"/>
      <c r="HAQ4" s="489"/>
      <c r="HAR4" s="489"/>
      <c r="HAS4" s="489"/>
      <c r="HAT4" s="489"/>
      <c r="HAU4" s="489"/>
      <c r="HAV4" s="489"/>
      <c r="HAW4" s="489"/>
      <c r="HAX4" s="489"/>
      <c r="HAY4" s="489"/>
      <c r="HAZ4" s="489"/>
      <c r="HBA4" s="489"/>
      <c r="HBB4" s="489"/>
      <c r="HBC4" s="489"/>
      <c r="HBD4" s="489"/>
      <c r="HBE4" s="489"/>
      <c r="HBF4" s="489"/>
      <c r="HBG4" s="489"/>
      <c r="HBH4" s="489"/>
      <c r="HBI4" s="489"/>
      <c r="HBJ4" s="489"/>
      <c r="HBK4" s="489"/>
      <c r="HBL4" s="489"/>
      <c r="HBM4" s="489"/>
      <c r="HBN4" s="489"/>
      <c r="HBO4" s="489"/>
      <c r="HBP4" s="489"/>
      <c r="HBQ4" s="489"/>
      <c r="HBR4" s="489"/>
      <c r="HBS4" s="489"/>
      <c r="HBT4" s="489"/>
      <c r="HBU4" s="489"/>
      <c r="HBV4" s="489"/>
      <c r="HBW4" s="489"/>
      <c r="HBX4" s="489"/>
      <c r="HBY4" s="489"/>
      <c r="HBZ4" s="489"/>
      <c r="HCA4" s="489"/>
      <c r="HCB4" s="489"/>
      <c r="HCC4" s="489"/>
      <c r="HCD4" s="489"/>
      <c r="HCE4" s="489"/>
      <c r="HCF4" s="489"/>
      <c r="HCG4" s="489"/>
      <c r="HCH4" s="489"/>
      <c r="HCI4" s="489"/>
      <c r="HCJ4" s="489"/>
      <c r="HCK4" s="489"/>
      <c r="HCL4" s="489"/>
      <c r="HCM4" s="489"/>
      <c r="HCN4" s="489"/>
      <c r="HCO4" s="489"/>
      <c r="HCP4" s="489"/>
      <c r="HCQ4" s="489"/>
      <c r="HCR4" s="489"/>
      <c r="HCS4" s="489"/>
      <c r="HCT4" s="489"/>
      <c r="HCU4" s="489"/>
      <c r="HCV4" s="489"/>
      <c r="HCW4" s="489"/>
      <c r="HCX4" s="489"/>
      <c r="HCY4" s="489"/>
      <c r="HCZ4" s="489"/>
      <c r="HDA4" s="489"/>
      <c r="HDB4" s="489"/>
      <c r="HDC4" s="489"/>
      <c r="HDD4" s="489"/>
      <c r="HDE4" s="489"/>
      <c r="HDF4" s="489"/>
      <c r="HDG4" s="489"/>
      <c r="HDH4" s="489"/>
      <c r="HDI4" s="489"/>
      <c r="HDJ4" s="489"/>
      <c r="HDK4" s="489"/>
      <c r="HDL4" s="489"/>
      <c r="HDM4" s="489"/>
      <c r="HDN4" s="489"/>
      <c r="HDO4" s="489"/>
      <c r="HDP4" s="489"/>
      <c r="HDQ4" s="489"/>
      <c r="HDR4" s="489"/>
      <c r="HDS4" s="489"/>
      <c r="HDT4" s="489"/>
      <c r="HDU4" s="489"/>
      <c r="HDV4" s="489"/>
      <c r="HDW4" s="489"/>
      <c r="HDX4" s="489"/>
      <c r="HDY4" s="489"/>
      <c r="HDZ4" s="489"/>
      <c r="HEA4" s="489"/>
      <c r="HEB4" s="489"/>
      <c r="HEC4" s="489"/>
      <c r="HED4" s="489"/>
      <c r="HEE4" s="489"/>
      <c r="HEF4" s="489"/>
      <c r="HEG4" s="489"/>
      <c r="HEH4" s="489"/>
      <c r="HEI4" s="489"/>
      <c r="HEJ4" s="489"/>
      <c r="HEK4" s="489"/>
      <c r="HEL4" s="489"/>
      <c r="HEM4" s="489"/>
      <c r="HEN4" s="489"/>
      <c r="HEO4" s="489"/>
      <c r="HEP4" s="489"/>
      <c r="HEQ4" s="489"/>
      <c r="HER4" s="489"/>
      <c r="HES4" s="489"/>
      <c r="HET4" s="489"/>
      <c r="HEU4" s="489"/>
      <c r="HEV4" s="489"/>
      <c r="HEW4" s="489"/>
      <c r="HEX4" s="489"/>
      <c r="HEY4" s="489"/>
      <c r="HEZ4" s="489"/>
      <c r="HFA4" s="489"/>
      <c r="HFB4" s="489"/>
      <c r="HFC4" s="489"/>
      <c r="HFD4" s="489"/>
      <c r="HFE4" s="489"/>
      <c r="HFF4" s="489"/>
      <c r="HFG4" s="489"/>
      <c r="HFH4" s="489"/>
      <c r="HFI4" s="489"/>
      <c r="HFJ4" s="489"/>
      <c r="HFK4" s="489"/>
      <c r="HFL4" s="489"/>
      <c r="HFM4" s="489"/>
      <c r="HFN4" s="489"/>
      <c r="HFO4" s="489"/>
      <c r="HFP4" s="489"/>
      <c r="HFQ4" s="489"/>
      <c r="HFR4" s="489"/>
      <c r="HFS4" s="489"/>
      <c r="HFT4" s="489"/>
      <c r="HFU4" s="489"/>
      <c r="HFV4" s="489"/>
      <c r="HFW4" s="489"/>
      <c r="HFX4" s="489"/>
      <c r="HFY4" s="489"/>
      <c r="HFZ4" s="489"/>
      <c r="HGA4" s="489"/>
      <c r="HGB4" s="489"/>
      <c r="HGC4" s="489"/>
      <c r="HGD4" s="489"/>
      <c r="HGE4" s="489"/>
      <c r="HGF4" s="489"/>
      <c r="HGG4" s="489"/>
      <c r="HGH4" s="489"/>
      <c r="HGI4" s="489"/>
      <c r="HGJ4" s="489"/>
      <c r="HGK4" s="489"/>
      <c r="HGL4" s="489"/>
      <c r="HGM4" s="489"/>
      <c r="HGN4" s="489"/>
      <c r="HGO4" s="489"/>
      <c r="HGP4" s="489"/>
      <c r="HGQ4" s="489"/>
      <c r="HGR4" s="489"/>
      <c r="HGS4" s="489"/>
      <c r="HGT4" s="489"/>
      <c r="HGU4" s="489"/>
      <c r="HGV4" s="489"/>
      <c r="HGW4" s="489"/>
      <c r="HGX4" s="489"/>
      <c r="HGY4" s="489"/>
      <c r="HGZ4" s="489"/>
      <c r="HHA4" s="489"/>
      <c r="HHB4" s="489"/>
      <c r="HHC4" s="489"/>
      <c r="HHD4" s="489"/>
      <c r="HHE4" s="489"/>
      <c r="HHF4" s="489"/>
      <c r="HHG4" s="489"/>
      <c r="HHH4" s="489"/>
      <c r="HHI4" s="489"/>
      <c r="HHJ4" s="489"/>
      <c r="HHK4" s="489"/>
      <c r="HHL4" s="489"/>
      <c r="HHM4" s="489"/>
      <c r="HHN4" s="489"/>
      <c r="HHO4" s="489"/>
      <c r="HHP4" s="489"/>
      <c r="HHQ4" s="489"/>
      <c r="HHR4" s="489"/>
      <c r="HHS4" s="489"/>
      <c r="HHT4" s="489"/>
      <c r="HHU4" s="489"/>
      <c r="HHV4" s="489"/>
      <c r="HHW4" s="489"/>
      <c r="HHX4" s="489"/>
      <c r="HHY4" s="489"/>
      <c r="HHZ4" s="489"/>
      <c r="HIA4" s="489"/>
      <c r="HIB4" s="489"/>
      <c r="HIC4" s="489"/>
      <c r="HID4" s="489"/>
      <c r="HIE4" s="489"/>
      <c r="HIF4" s="489"/>
      <c r="HIG4" s="489"/>
      <c r="HIH4" s="489"/>
      <c r="HII4" s="489"/>
      <c r="HIJ4" s="489"/>
      <c r="HIK4" s="489"/>
      <c r="HIL4" s="489"/>
      <c r="HIM4" s="489"/>
      <c r="HIN4" s="489"/>
      <c r="HIO4" s="489"/>
      <c r="HIP4" s="489"/>
      <c r="HIQ4" s="489"/>
      <c r="HIR4" s="489"/>
      <c r="HIS4" s="489"/>
      <c r="HIT4" s="489"/>
      <c r="HIU4" s="489"/>
      <c r="HIV4" s="489"/>
      <c r="HIW4" s="489"/>
      <c r="HIX4" s="489"/>
      <c r="HIY4" s="489"/>
      <c r="HIZ4" s="489"/>
      <c r="HJA4" s="489"/>
      <c r="HJB4" s="489"/>
      <c r="HJC4" s="489"/>
      <c r="HJD4" s="489"/>
      <c r="HJE4" s="489"/>
      <c r="HJF4" s="489"/>
      <c r="HJG4" s="489"/>
      <c r="HJH4" s="489"/>
      <c r="HJI4" s="489"/>
      <c r="HJJ4" s="489"/>
      <c r="HJK4" s="489"/>
      <c r="HJL4" s="489"/>
      <c r="HJM4" s="489"/>
      <c r="HJN4" s="489"/>
      <c r="HJO4" s="489"/>
      <c r="HJP4" s="489"/>
      <c r="HJQ4" s="489"/>
      <c r="HJR4" s="489"/>
      <c r="HJS4" s="489"/>
      <c r="HJT4" s="489"/>
      <c r="HJU4" s="489"/>
      <c r="HJV4" s="489"/>
      <c r="HJW4" s="489"/>
      <c r="HJX4" s="489"/>
      <c r="HJY4" s="489"/>
      <c r="HJZ4" s="489"/>
      <c r="HKA4" s="489"/>
      <c r="HKB4" s="489"/>
      <c r="HKC4" s="489"/>
      <c r="HKD4" s="489"/>
      <c r="HKE4" s="489"/>
      <c r="HKF4" s="489"/>
      <c r="HKG4" s="489"/>
      <c r="HKH4" s="489"/>
      <c r="HKI4" s="489"/>
      <c r="HKJ4" s="489"/>
      <c r="HKK4" s="489"/>
      <c r="HKL4" s="489"/>
      <c r="HKM4" s="489"/>
      <c r="HKN4" s="489"/>
      <c r="HKO4" s="489"/>
      <c r="HKP4" s="489"/>
      <c r="HKQ4" s="489"/>
      <c r="HKR4" s="489"/>
      <c r="HKS4" s="489"/>
      <c r="HKT4" s="489"/>
      <c r="HKU4" s="489"/>
      <c r="HKV4" s="489"/>
      <c r="HKW4" s="489"/>
      <c r="HKX4" s="489"/>
      <c r="HKY4" s="489"/>
      <c r="HKZ4" s="489"/>
      <c r="HLA4" s="489"/>
      <c r="HLB4" s="489"/>
      <c r="HLC4" s="489"/>
      <c r="HLD4" s="489"/>
      <c r="HLE4" s="489"/>
      <c r="HLF4" s="489"/>
      <c r="HLG4" s="489"/>
      <c r="HLH4" s="489"/>
      <c r="HLI4" s="489"/>
      <c r="HLJ4" s="489"/>
      <c r="HLK4" s="489"/>
      <c r="HLL4" s="489"/>
      <c r="HLM4" s="489"/>
      <c r="HLN4" s="489"/>
      <c r="HLO4" s="489"/>
      <c r="HLP4" s="489"/>
      <c r="HLQ4" s="489"/>
      <c r="HLR4" s="489"/>
      <c r="HLS4" s="489"/>
      <c r="HLT4" s="489"/>
      <c r="HLU4" s="489"/>
      <c r="HLV4" s="489"/>
      <c r="HLW4" s="489"/>
      <c r="HLX4" s="489"/>
      <c r="HLY4" s="489"/>
      <c r="HLZ4" s="489"/>
      <c r="HMA4" s="489"/>
      <c r="HMB4" s="489"/>
      <c r="HMC4" s="489"/>
      <c r="HMD4" s="489"/>
      <c r="HME4" s="489"/>
      <c r="HMF4" s="489"/>
      <c r="HMG4" s="489"/>
      <c r="HMH4" s="489"/>
      <c r="HMI4" s="489"/>
      <c r="HMJ4" s="489"/>
      <c r="HMK4" s="489"/>
      <c r="HML4" s="489"/>
      <c r="HMM4" s="489"/>
      <c r="HMN4" s="489"/>
      <c r="HMO4" s="489"/>
      <c r="HMP4" s="489"/>
      <c r="HMQ4" s="489"/>
      <c r="HMR4" s="489"/>
      <c r="HMS4" s="489"/>
      <c r="HMT4" s="489"/>
      <c r="HMU4" s="489"/>
      <c r="HMV4" s="489"/>
      <c r="HMW4" s="489"/>
      <c r="HMX4" s="489"/>
      <c r="HMY4" s="489"/>
      <c r="HMZ4" s="489"/>
      <c r="HNA4" s="489"/>
      <c r="HNB4" s="489"/>
      <c r="HNC4" s="489"/>
      <c r="HND4" s="489"/>
      <c r="HNE4" s="489"/>
      <c r="HNF4" s="489"/>
      <c r="HNG4" s="489"/>
      <c r="HNH4" s="489"/>
      <c r="HNI4" s="489"/>
      <c r="HNJ4" s="489"/>
      <c r="HNK4" s="489"/>
      <c r="HNL4" s="489"/>
      <c r="HNM4" s="489"/>
      <c r="HNN4" s="489"/>
      <c r="HNO4" s="489"/>
      <c r="HNP4" s="489"/>
      <c r="HNQ4" s="489"/>
      <c r="HNR4" s="489"/>
      <c r="HNS4" s="489"/>
      <c r="HNT4" s="489"/>
      <c r="HNU4" s="489"/>
      <c r="HNV4" s="489"/>
      <c r="HNW4" s="489"/>
      <c r="HNX4" s="489"/>
      <c r="HNY4" s="489"/>
      <c r="HNZ4" s="489"/>
      <c r="HOA4" s="489"/>
      <c r="HOB4" s="489"/>
      <c r="HOC4" s="489"/>
      <c r="HOD4" s="489"/>
      <c r="HOE4" s="489"/>
      <c r="HOF4" s="489"/>
      <c r="HOG4" s="489"/>
      <c r="HOH4" s="489"/>
      <c r="HOI4" s="489"/>
      <c r="HOJ4" s="489"/>
      <c r="HOK4" s="489"/>
      <c r="HOL4" s="489"/>
      <c r="HOM4" s="489"/>
      <c r="HON4" s="489"/>
      <c r="HOO4" s="489"/>
      <c r="HOP4" s="489"/>
      <c r="HOQ4" s="489"/>
      <c r="HOR4" s="489"/>
      <c r="HOS4" s="489"/>
      <c r="HOT4" s="489"/>
      <c r="HOU4" s="489"/>
      <c r="HOV4" s="489"/>
      <c r="HOW4" s="489"/>
      <c r="HOX4" s="489"/>
      <c r="HOY4" s="489"/>
      <c r="HOZ4" s="489"/>
      <c r="HPA4" s="489"/>
      <c r="HPB4" s="489"/>
      <c r="HPC4" s="489"/>
      <c r="HPD4" s="489"/>
      <c r="HPE4" s="489"/>
      <c r="HPF4" s="489"/>
      <c r="HPG4" s="489"/>
      <c r="HPH4" s="489"/>
      <c r="HPI4" s="489"/>
      <c r="HPJ4" s="489"/>
      <c r="HPK4" s="489"/>
      <c r="HPL4" s="489"/>
      <c r="HPM4" s="489"/>
      <c r="HPN4" s="489"/>
      <c r="HPO4" s="489"/>
      <c r="HPP4" s="489"/>
      <c r="HPQ4" s="489"/>
      <c r="HPR4" s="489"/>
      <c r="HPS4" s="489"/>
      <c r="HPT4" s="489"/>
      <c r="HPU4" s="489"/>
      <c r="HPV4" s="489"/>
      <c r="HPW4" s="489"/>
      <c r="HPX4" s="489"/>
      <c r="HPY4" s="489"/>
      <c r="HPZ4" s="489"/>
      <c r="HQA4" s="489"/>
      <c r="HQB4" s="489"/>
      <c r="HQC4" s="489"/>
      <c r="HQD4" s="489"/>
      <c r="HQE4" s="489"/>
      <c r="HQF4" s="489"/>
      <c r="HQG4" s="489"/>
      <c r="HQH4" s="489"/>
      <c r="HQI4" s="489"/>
      <c r="HQJ4" s="489"/>
      <c r="HQK4" s="489"/>
      <c r="HQL4" s="489"/>
      <c r="HQM4" s="489"/>
      <c r="HQN4" s="489"/>
      <c r="HQO4" s="489"/>
      <c r="HQP4" s="489"/>
      <c r="HQQ4" s="489"/>
      <c r="HQR4" s="489"/>
      <c r="HQS4" s="489"/>
      <c r="HQT4" s="489"/>
      <c r="HQU4" s="489"/>
      <c r="HQV4" s="489"/>
      <c r="HQW4" s="489"/>
      <c r="HQX4" s="489"/>
      <c r="HQY4" s="489"/>
      <c r="HQZ4" s="489"/>
      <c r="HRA4" s="489"/>
      <c r="HRB4" s="489"/>
      <c r="HRC4" s="489"/>
      <c r="HRD4" s="489"/>
      <c r="HRE4" s="489"/>
      <c r="HRF4" s="489"/>
      <c r="HRG4" s="489"/>
      <c r="HRH4" s="489"/>
      <c r="HRI4" s="489"/>
      <c r="HRJ4" s="489"/>
      <c r="HRK4" s="489"/>
      <c r="HRL4" s="489"/>
      <c r="HRM4" s="489"/>
      <c r="HRN4" s="489"/>
      <c r="HRO4" s="489"/>
      <c r="HRP4" s="489"/>
      <c r="HRQ4" s="489"/>
      <c r="HRR4" s="489"/>
      <c r="HRS4" s="489"/>
      <c r="HRT4" s="489"/>
      <c r="HRU4" s="489"/>
      <c r="HRV4" s="489"/>
      <c r="HRW4" s="489"/>
      <c r="HRX4" s="489"/>
      <c r="HRY4" s="489"/>
      <c r="HRZ4" s="489"/>
      <c r="HSA4" s="489"/>
      <c r="HSB4" s="489"/>
      <c r="HSC4" s="489"/>
      <c r="HSD4" s="489"/>
      <c r="HSE4" s="489"/>
      <c r="HSF4" s="489"/>
      <c r="HSG4" s="489"/>
      <c r="HSH4" s="489"/>
      <c r="HSI4" s="489"/>
      <c r="HSJ4" s="489"/>
      <c r="HSK4" s="489"/>
      <c r="HSL4" s="489"/>
      <c r="HSM4" s="489"/>
      <c r="HSN4" s="489"/>
      <c r="HSO4" s="489"/>
      <c r="HSP4" s="489"/>
      <c r="HSQ4" s="489"/>
      <c r="HSR4" s="489"/>
      <c r="HSS4" s="489"/>
      <c r="HST4" s="489"/>
      <c r="HSU4" s="489"/>
      <c r="HSV4" s="489"/>
      <c r="HSW4" s="489"/>
      <c r="HSX4" s="489"/>
      <c r="HSY4" s="489"/>
      <c r="HSZ4" s="489"/>
      <c r="HTA4" s="489"/>
      <c r="HTB4" s="489"/>
      <c r="HTC4" s="489"/>
      <c r="HTD4" s="489"/>
      <c r="HTE4" s="489"/>
      <c r="HTF4" s="489"/>
      <c r="HTG4" s="489"/>
      <c r="HTH4" s="489"/>
      <c r="HTI4" s="489"/>
      <c r="HTJ4" s="489"/>
      <c r="HTK4" s="489"/>
      <c r="HTL4" s="489"/>
      <c r="HTM4" s="489"/>
      <c r="HTN4" s="489"/>
      <c r="HTO4" s="489"/>
      <c r="HTP4" s="489"/>
      <c r="HTQ4" s="489"/>
      <c r="HTR4" s="489"/>
      <c r="HTS4" s="489"/>
      <c r="HTT4" s="489"/>
      <c r="HTU4" s="489"/>
      <c r="HTV4" s="489"/>
      <c r="HTW4" s="489"/>
      <c r="HTX4" s="489"/>
      <c r="HTY4" s="489"/>
      <c r="HTZ4" s="489"/>
      <c r="HUA4" s="489"/>
      <c r="HUB4" s="489"/>
      <c r="HUC4" s="489"/>
      <c r="HUD4" s="489"/>
      <c r="HUE4" s="489"/>
      <c r="HUF4" s="489"/>
      <c r="HUG4" s="489"/>
      <c r="HUH4" s="489"/>
      <c r="HUI4" s="489"/>
      <c r="HUJ4" s="489"/>
      <c r="HUK4" s="489"/>
      <c r="HUL4" s="489"/>
      <c r="HUM4" s="489"/>
      <c r="HUN4" s="489"/>
      <c r="HUO4" s="489"/>
      <c r="HUP4" s="489"/>
      <c r="HUQ4" s="489"/>
      <c r="HUR4" s="489"/>
      <c r="HUS4" s="489"/>
      <c r="HUT4" s="489"/>
      <c r="HUU4" s="489"/>
      <c r="HUV4" s="489"/>
      <c r="HUW4" s="489"/>
      <c r="HUX4" s="489"/>
      <c r="HUY4" s="489"/>
      <c r="HUZ4" s="489"/>
      <c r="HVA4" s="489"/>
      <c r="HVB4" s="489"/>
      <c r="HVC4" s="489"/>
      <c r="HVD4" s="489"/>
      <c r="HVE4" s="489"/>
      <c r="HVF4" s="489"/>
      <c r="HVG4" s="489"/>
      <c r="HVH4" s="489"/>
      <c r="HVI4" s="489"/>
      <c r="HVJ4" s="489"/>
      <c r="HVK4" s="489"/>
      <c r="HVL4" s="489"/>
      <c r="HVM4" s="489"/>
      <c r="HVN4" s="489"/>
      <c r="HVO4" s="489"/>
      <c r="HVP4" s="489"/>
      <c r="HVQ4" s="489"/>
      <c r="HVR4" s="489"/>
      <c r="HVS4" s="489"/>
      <c r="HVT4" s="489"/>
      <c r="HVU4" s="489"/>
      <c r="HVV4" s="489"/>
      <c r="HVW4" s="489"/>
      <c r="HVX4" s="489"/>
      <c r="HVY4" s="489"/>
      <c r="HVZ4" s="489"/>
      <c r="HWA4" s="489"/>
      <c r="HWB4" s="489"/>
      <c r="HWC4" s="489"/>
      <c r="HWD4" s="489"/>
      <c r="HWE4" s="489"/>
      <c r="HWF4" s="489"/>
      <c r="HWG4" s="489"/>
      <c r="HWH4" s="489"/>
      <c r="HWI4" s="489"/>
      <c r="HWJ4" s="489"/>
      <c r="HWK4" s="489"/>
      <c r="HWL4" s="489"/>
      <c r="HWM4" s="489"/>
      <c r="HWN4" s="489"/>
      <c r="HWO4" s="489"/>
      <c r="HWP4" s="489"/>
      <c r="HWQ4" s="489"/>
      <c r="HWR4" s="489"/>
      <c r="HWS4" s="489"/>
      <c r="HWT4" s="489"/>
      <c r="HWU4" s="489"/>
      <c r="HWV4" s="489"/>
      <c r="HWW4" s="489"/>
      <c r="HWX4" s="489"/>
      <c r="HWY4" s="489"/>
      <c r="HWZ4" s="489"/>
      <c r="HXA4" s="489"/>
      <c r="HXB4" s="489"/>
      <c r="HXC4" s="489"/>
      <c r="HXD4" s="489"/>
      <c r="HXE4" s="489"/>
      <c r="HXF4" s="489"/>
      <c r="HXG4" s="489"/>
      <c r="HXH4" s="489"/>
      <c r="HXI4" s="489"/>
      <c r="HXJ4" s="489"/>
      <c r="HXK4" s="489"/>
      <c r="HXL4" s="489"/>
      <c r="HXM4" s="489"/>
      <c r="HXN4" s="489"/>
      <c r="HXO4" s="489"/>
      <c r="HXP4" s="489"/>
      <c r="HXQ4" s="489"/>
      <c r="HXR4" s="489"/>
      <c r="HXS4" s="489"/>
      <c r="HXT4" s="489"/>
      <c r="HXU4" s="489"/>
      <c r="HXV4" s="489"/>
      <c r="HXW4" s="489"/>
      <c r="HXX4" s="489"/>
      <c r="HXY4" s="489"/>
      <c r="HXZ4" s="489"/>
      <c r="HYA4" s="489"/>
      <c r="HYB4" s="489"/>
      <c r="HYC4" s="489"/>
      <c r="HYD4" s="489"/>
      <c r="HYE4" s="489"/>
      <c r="HYF4" s="489"/>
      <c r="HYG4" s="489"/>
      <c r="HYH4" s="489"/>
      <c r="HYI4" s="489"/>
      <c r="HYJ4" s="489"/>
      <c r="HYK4" s="489"/>
      <c r="HYL4" s="489"/>
      <c r="HYM4" s="489"/>
      <c r="HYN4" s="489"/>
      <c r="HYO4" s="489"/>
      <c r="HYP4" s="489"/>
      <c r="HYQ4" s="489"/>
      <c r="HYR4" s="489"/>
      <c r="HYS4" s="489"/>
      <c r="HYT4" s="489"/>
      <c r="HYU4" s="489"/>
      <c r="HYV4" s="489"/>
      <c r="HYW4" s="489"/>
      <c r="HYX4" s="489"/>
      <c r="HYY4" s="489"/>
      <c r="HYZ4" s="489"/>
      <c r="HZA4" s="489"/>
      <c r="HZB4" s="489"/>
      <c r="HZC4" s="489"/>
      <c r="HZD4" s="489"/>
      <c r="HZE4" s="489"/>
      <c r="HZF4" s="489"/>
      <c r="HZG4" s="489"/>
      <c r="HZH4" s="489"/>
      <c r="HZI4" s="489"/>
      <c r="HZJ4" s="489"/>
      <c r="HZK4" s="489"/>
      <c r="HZL4" s="489"/>
      <c r="HZM4" s="489"/>
      <c r="HZN4" s="489"/>
      <c r="HZO4" s="489"/>
      <c r="HZP4" s="489"/>
      <c r="HZQ4" s="489"/>
      <c r="HZR4" s="489"/>
      <c r="HZS4" s="489"/>
      <c r="HZT4" s="489"/>
      <c r="HZU4" s="489"/>
      <c r="HZV4" s="489"/>
      <c r="HZW4" s="489"/>
      <c r="HZX4" s="489"/>
      <c r="HZY4" s="489"/>
      <c r="HZZ4" s="489"/>
      <c r="IAA4" s="489"/>
      <c r="IAB4" s="489"/>
      <c r="IAC4" s="489"/>
      <c r="IAD4" s="489"/>
      <c r="IAE4" s="489"/>
      <c r="IAF4" s="489"/>
      <c r="IAG4" s="489"/>
      <c r="IAH4" s="489"/>
      <c r="IAI4" s="489"/>
      <c r="IAJ4" s="489"/>
      <c r="IAK4" s="489"/>
      <c r="IAL4" s="489"/>
      <c r="IAM4" s="489"/>
      <c r="IAN4" s="489"/>
      <c r="IAO4" s="489"/>
      <c r="IAP4" s="489"/>
      <c r="IAQ4" s="489"/>
      <c r="IAR4" s="489"/>
      <c r="IAS4" s="489"/>
      <c r="IAT4" s="489"/>
      <c r="IAU4" s="489"/>
      <c r="IAV4" s="489"/>
      <c r="IAW4" s="489"/>
      <c r="IAX4" s="489"/>
      <c r="IAY4" s="489"/>
      <c r="IAZ4" s="489"/>
      <c r="IBA4" s="489"/>
      <c r="IBB4" s="489"/>
      <c r="IBC4" s="489"/>
      <c r="IBD4" s="489"/>
      <c r="IBE4" s="489"/>
      <c r="IBF4" s="489"/>
      <c r="IBG4" s="489"/>
      <c r="IBH4" s="489"/>
      <c r="IBI4" s="489"/>
      <c r="IBJ4" s="489"/>
      <c r="IBK4" s="489"/>
      <c r="IBL4" s="489"/>
      <c r="IBM4" s="489"/>
      <c r="IBN4" s="489"/>
      <c r="IBO4" s="489"/>
      <c r="IBP4" s="489"/>
      <c r="IBQ4" s="489"/>
      <c r="IBR4" s="489"/>
      <c r="IBS4" s="489"/>
      <c r="IBT4" s="489"/>
      <c r="IBU4" s="489"/>
      <c r="IBV4" s="489"/>
      <c r="IBW4" s="489"/>
      <c r="IBX4" s="489"/>
      <c r="IBY4" s="489"/>
      <c r="IBZ4" s="489"/>
      <c r="ICA4" s="489"/>
      <c r="ICB4" s="489"/>
      <c r="ICC4" s="489"/>
      <c r="ICD4" s="489"/>
      <c r="ICE4" s="489"/>
      <c r="ICF4" s="489"/>
      <c r="ICG4" s="489"/>
      <c r="ICH4" s="489"/>
      <c r="ICI4" s="489"/>
      <c r="ICJ4" s="489"/>
      <c r="ICK4" s="489"/>
      <c r="ICL4" s="489"/>
      <c r="ICM4" s="489"/>
      <c r="ICN4" s="489"/>
      <c r="ICO4" s="489"/>
      <c r="ICP4" s="489"/>
      <c r="ICQ4" s="489"/>
      <c r="ICR4" s="489"/>
      <c r="ICS4" s="489"/>
      <c r="ICT4" s="489"/>
      <c r="ICU4" s="489"/>
      <c r="ICV4" s="489"/>
      <c r="ICW4" s="489"/>
      <c r="ICX4" s="489"/>
      <c r="ICY4" s="489"/>
      <c r="ICZ4" s="489"/>
      <c r="IDA4" s="489"/>
      <c r="IDB4" s="489"/>
      <c r="IDC4" s="489"/>
      <c r="IDD4" s="489"/>
      <c r="IDE4" s="489"/>
      <c r="IDF4" s="489"/>
      <c r="IDG4" s="489"/>
      <c r="IDH4" s="489"/>
      <c r="IDI4" s="489"/>
      <c r="IDJ4" s="489"/>
      <c r="IDK4" s="489"/>
      <c r="IDL4" s="489"/>
      <c r="IDM4" s="489"/>
      <c r="IDN4" s="489"/>
      <c r="IDO4" s="489"/>
      <c r="IDP4" s="489"/>
      <c r="IDQ4" s="489"/>
      <c r="IDR4" s="489"/>
      <c r="IDS4" s="489"/>
      <c r="IDT4" s="489"/>
      <c r="IDU4" s="489"/>
      <c r="IDV4" s="489"/>
      <c r="IDW4" s="489"/>
      <c r="IDX4" s="489"/>
      <c r="IDY4" s="489"/>
      <c r="IDZ4" s="489"/>
      <c r="IEA4" s="489"/>
      <c r="IEB4" s="489"/>
      <c r="IEC4" s="489"/>
      <c r="IED4" s="489"/>
      <c r="IEE4" s="489"/>
      <c r="IEF4" s="489"/>
      <c r="IEG4" s="489"/>
      <c r="IEH4" s="489"/>
      <c r="IEI4" s="489"/>
      <c r="IEJ4" s="489"/>
      <c r="IEK4" s="489"/>
      <c r="IEL4" s="489"/>
      <c r="IEM4" s="489"/>
      <c r="IEN4" s="489"/>
      <c r="IEO4" s="489"/>
      <c r="IEP4" s="489"/>
      <c r="IEQ4" s="489"/>
      <c r="IER4" s="489"/>
      <c r="IES4" s="489"/>
      <c r="IET4" s="489"/>
      <c r="IEU4" s="489"/>
      <c r="IEV4" s="489"/>
      <c r="IEW4" s="489"/>
      <c r="IEX4" s="489"/>
      <c r="IEY4" s="489"/>
      <c r="IEZ4" s="489"/>
      <c r="IFA4" s="489"/>
      <c r="IFB4" s="489"/>
      <c r="IFC4" s="489"/>
      <c r="IFD4" s="489"/>
      <c r="IFE4" s="489"/>
      <c r="IFF4" s="489"/>
      <c r="IFG4" s="489"/>
      <c r="IFH4" s="489"/>
      <c r="IFI4" s="489"/>
      <c r="IFJ4" s="489"/>
      <c r="IFK4" s="489"/>
      <c r="IFL4" s="489"/>
      <c r="IFM4" s="489"/>
      <c r="IFN4" s="489"/>
      <c r="IFO4" s="489"/>
      <c r="IFP4" s="489"/>
      <c r="IFQ4" s="489"/>
      <c r="IFR4" s="489"/>
      <c r="IFS4" s="489"/>
      <c r="IFT4" s="489"/>
      <c r="IFU4" s="489"/>
      <c r="IFV4" s="489"/>
      <c r="IFW4" s="489"/>
      <c r="IFX4" s="489"/>
      <c r="IFY4" s="489"/>
      <c r="IFZ4" s="489"/>
      <c r="IGA4" s="489"/>
      <c r="IGB4" s="489"/>
      <c r="IGC4" s="489"/>
      <c r="IGD4" s="489"/>
      <c r="IGE4" s="489"/>
      <c r="IGF4" s="489"/>
      <c r="IGG4" s="489"/>
      <c r="IGH4" s="489"/>
      <c r="IGI4" s="489"/>
      <c r="IGJ4" s="489"/>
      <c r="IGK4" s="489"/>
      <c r="IGL4" s="489"/>
      <c r="IGM4" s="489"/>
      <c r="IGN4" s="489"/>
      <c r="IGO4" s="489"/>
      <c r="IGP4" s="489"/>
      <c r="IGQ4" s="489"/>
      <c r="IGR4" s="489"/>
      <c r="IGS4" s="489"/>
      <c r="IGT4" s="489"/>
      <c r="IGU4" s="489"/>
      <c r="IGV4" s="489"/>
      <c r="IGW4" s="489"/>
      <c r="IGX4" s="489"/>
      <c r="IGY4" s="489"/>
      <c r="IGZ4" s="489"/>
      <c r="IHA4" s="489"/>
      <c r="IHB4" s="489"/>
      <c r="IHC4" s="489"/>
      <c r="IHD4" s="489"/>
      <c r="IHE4" s="489"/>
      <c r="IHF4" s="489"/>
      <c r="IHG4" s="489"/>
      <c r="IHH4" s="489"/>
      <c r="IHI4" s="489"/>
      <c r="IHJ4" s="489"/>
      <c r="IHK4" s="489"/>
      <c r="IHL4" s="489"/>
      <c r="IHM4" s="489"/>
      <c r="IHN4" s="489"/>
      <c r="IHO4" s="489"/>
      <c r="IHP4" s="489"/>
      <c r="IHQ4" s="489"/>
      <c r="IHR4" s="489"/>
      <c r="IHS4" s="489"/>
      <c r="IHT4" s="489"/>
      <c r="IHU4" s="489"/>
      <c r="IHV4" s="489"/>
      <c r="IHW4" s="489"/>
      <c r="IHX4" s="489"/>
      <c r="IHY4" s="489"/>
      <c r="IHZ4" s="489"/>
      <c r="IIA4" s="489"/>
      <c r="IIB4" s="489"/>
      <c r="IIC4" s="489"/>
      <c r="IID4" s="489"/>
      <c r="IIE4" s="489"/>
      <c r="IIF4" s="489"/>
      <c r="IIG4" s="489"/>
      <c r="IIH4" s="489"/>
      <c r="III4" s="489"/>
      <c r="IIJ4" s="489"/>
      <c r="IIK4" s="489"/>
      <c r="IIL4" s="489"/>
      <c r="IIM4" s="489"/>
      <c r="IIN4" s="489"/>
      <c r="IIO4" s="489"/>
      <c r="IIP4" s="489"/>
      <c r="IIQ4" s="489"/>
      <c r="IIR4" s="489"/>
      <c r="IIS4" s="489"/>
      <c r="IIT4" s="489"/>
      <c r="IIU4" s="489"/>
      <c r="IIV4" s="489"/>
      <c r="IIW4" s="489"/>
      <c r="IIX4" s="489"/>
      <c r="IIY4" s="489"/>
      <c r="IIZ4" s="489"/>
      <c r="IJA4" s="489"/>
      <c r="IJB4" s="489"/>
      <c r="IJC4" s="489"/>
      <c r="IJD4" s="489"/>
      <c r="IJE4" s="489"/>
      <c r="IJF4" s="489"/>
      <c r="IJG4" s="489"/>
      <c r="IJH4" s="489"/>
      <c r="IJI4" s="489"/>
      <c r="IJJ4" s="489"/>
      <c r="IJK4" s="489"/>
      <c r="IJL4" s="489"/>
      <c r="IJM4" s="489"/>
      <c r="IJN4" s="489"/>
      <c r="IJO4" s="489"/>
      <c r="IJP4" s="489"/>
      <c r="IJQ4" s="489"/>
      <c r="IJR4" s="489"/>
      <c r="IJS4" s="489"/>
      <c r="IJT4" s="489"/>
      <c r="IJU4" s="489"/>
      <c r="IJV4" s="489"/>
      <c r="IJW4" s="489"/>
      <c r="IJX4" s="489"/>
      <c r="IJY4" s="489"/>
      <c r="IJZ4" s="489"/>
      <c r="IKA4" s="489"/>
      <c r="IKB4" s="489"/>
      <c r="IKC4" s="489"/>
      <c r="IKD4" s="489"/>
      <c r="IKE4" s="489"/>
      <c r="IKF4" s="489"/>
      <c r="IKG4" s="489"/>
      <c r="IKH4" s="489"/>
      <c r="IKI4" s="489"/>
      <c r="IKJ4" s="489"/>
      <c r="IKK4" s="489"/>
      <c r="IKL4" s="489"/>
      <c r="IKM4" s="489"/>
      <c r="IKN4" s="489"/>
      <c r="IKO4" s="489"/>
      <c r="IKP4" s="489"/>
      <c r="IKQ4" s="489"/>
      <c r="IKR4" s="489"/>
      <c r="IKS4" s="489"/>
      <c r="IKT4" s="489"/>
      <c r="IKU4" s="489"/>
      <c r="IKV4" s="489"/>
      <c r="IKW4" s="489"/>
      <c r="IKX4" s="489"/>
      <c r="IKY4" s="489"/>
      <c r="IKZ4" s="489"/>
      <c r="ILA4" s="489"/>
      <c r="ILB4" s="489"/>
      <c r="ILC4" s="489"/>
      <c r="ILD4" s="489"/>
      <c r="ILE4" s="489"/>
      <c r="ILF4" s="489"/>
      <c r="ILG4" s="489"/>
      <c r="ILH4" s="489"/>
      <c r="ILI4" s="489"/>
      <c r="ILJ4" s="489"/>
      <c r="ILK4" s="489"/>
      <c r="ILL4" s="489"/>
      <c r="ILM4" s="489"/>
      <c r="ILN4" s="489"/>
      <c r="ILO4" s="489"/>
      <c r="ILP4" s="489"/>
      <c r="ILQ4" s="489"/>
      <c r="ILR4" s="489"/>
      <c r="ILS4" s="489"/>
      <c r="ILT4" s="489"/>
      <c r="ILU4" s="489"/>
      <c r="ILV4" s="489"/>
      <c r="ILW4" s="489"/>
      <c r="ILX4" s="489"/>
      <c r="ILY4" s="489"/>
      <c r="ILZ4" s="489"/>
      <c r="IMA4" s="489"/>
      <c r="IMB4" s="489"/>
      <c r="IMC4" s="489"/>
      <c r="IMD4" s="489"/>
      <c r="IME4" s="489"/>
      <c r="IMF4" s="489"/>
      <c r="IMG4" s="489"/>
      <c r="IMH4" s="489"/>
      <c r="IMI4" s="489"/>
      <c r="IMJ4" s="489"/>
      <c r="IMK4" s="489"/>
      <c r="IML4" s="489"/>
      <c r="IMM4" s="489"/>
      <c r="IMN4" s="489"/>
      <c r="IMO4" s="489"/>
      <c r="IMP4" s="489"/>
      <c r="IMQ4" s="489"/>
      <c r="IMR4" s="489"/>
      <c r="IMS4" s="489"/>
      <c r="IMT4" s="489"/>
      <c r="IMU4" s="489"/>
      <c r="IMV4" s="489"/>
      <c r="IMW4" s="489"/>
      <c r="IMX4" s="489"/>
      <c r="IMY4" s="489"/>
      <c r="IMZ4" s="489"/>
      <c r="INA4" s="489"/>
      <c r="INB4" s="489"/>
      <c r="INC4" s="489"/>
      <c r="IND4" s="489"/>
      <c r="INE4" s="489"/>
      <c r="INF4" s="489"/>
      <c r="ING4" s="489"/>
      <c r="INH4" s="489"/>
      <c r="INI4" s="489"/>
      <c r="INJ4" s="489"/>
      <c r="INK4" s="489"/>
      <c r="INL4" s="489"/>
      <c r="INM4" s="489"/>
      <c r="INN4" s="489"/>
      <c r="INO4" s="489"/>
      <c r="INP4" s="489"/>
      <c r="INQ4" s="489"/>
      <c r="INR4" s="489"/>
      <c r="INS4" s="489"/>
      <c r="INT4" s="489"/>
      <c r="INU4" s="489"/>
      <c r="INV4" s="489"/>
      <c r="INW4" s="489"/>
      <c r="INX4" s="489"/>
      <c r="INY4" s="489"/>
      <c r="INZ4" s="489"/>
      <c r="IOA4" s="489"/>
      <c r="IOB4" s="489"/>
      <c r="IOC4" s="489"/>
      <c r="IOD4" s="489"/>
      <c r="IOE4" s="489"/>
      <c r="IOF4" s="489"/>
      <c r="IOG4" s="489"/>
      <c r="IOH4" s="489"/>
      <c r="IOI4" s="489"/>
      <c r="IOJ4" s="489"/>
      <c r="IOK4" s="489"/>
      <c r="IOL4" s="489"/>
      <c r="IOM4" s="489"/>
      <c r="ION4" s="489"/>
      <c r="IOO4" s="489"/>
      <c r="IOP4" s="489"/>
      <c r="IOQ4" s="489"/>
      <c r="IOR4" s="489"/>
      <c r="IOS4" s="489"/>
      <c r="IOT4" s="489"/>
      <c r="IOU4" s="489"/>
      <c r="IOV4" s="489"/>
      <c r="IOW4" s="489"/>
      <c r="IOX4" s="489"/>
      <c r="IOY4" s="489"/>
      <c r="IOZ4" s="489"/>
      <c r="IPA4" s="489"/>
      <c r="IPB4" s="489"/>
      <c r="IPC4" s="489"/>
      <c r="IPD4" s="489"/>
      <c r="IPE4" s="489"/>
      <c r="IPF4" s="489"/>
      <c r="IPG4" s="489"/>
      <c r="IPH4" s="489"/>
      <c r="IPI4" s="489"/>
      <c r="IPJ4" s="489"/>
      <c r="IPK4" s="489"/>
      <c r="IPL4" s="489"/>
      <c r="IPM4" s="489"/>
      <c r="IPN4" s="489"/>
      <c r="IPO4" s="489"/>
      <c r="IPP4" s="489"/>
      <c r="IPQ4" s="489"/>
      <c r="IPR4" s="489"/>
      <c r="IPS4" s="489"/>
      <c r="IPT4" s="489"/>
      <c r="IPU4" s="489"/>
      <c r="IPV4" s="489"/>
      <c r="IPW4" s="489"/>
      <c r="IPX4" s="489"/>
      <c r="IPY4" s="489"/>
      <c r="IPZ4" s="489"/>
      <c r="IQA4" s="489"/>
      <c r="IQB4" s="489"/>
      <c r="IQC4" s="489"/>
      <c r="IQD4" s="489"/>
      <c r="IQE4" s="489"/>
      <c r="IQF4" s="489"/>
      <c r="IQG4" s="489"/>
      <c r="IQH4" s="489"/>
      <c r="IQI4" s="489"/>
      <c r="IQJ4" s="489"/>
      <c r="IQK4" s="489"/>
      <c r="IQL4" s="489"/>
      <c r="IQM4" s="489"/>
      <c r="IQN4" s="489"/>
      <c r="IQO4" s="489"/>
      <c r="IQP4" s="489"/>
      <c r="IQQ4" s="489"/>
      <c r="IQR4" s="489"/>
      <c r="IQS4" s="489"/>
      <c r="IQT4" s="489"/>
      <c r="IQU4" s="489"/>
      <c r="IQV4" s="489"/>
      <c r="IQW4" s="489"/>
      <c r="IQX4" s="489"/>
      <c r="IQY4" s="489"/>
      <c r="IQZ4" s="489"/>
      <c r="IRA4" s="489"/>
      <c r="IRB4" s="489"/>
      <c r="IRC4" s="489"/>
      <c r="IRD4" s="489"/>
      <c r="IRE4" s="489"/>
      <c r="IRF4" s="489"/>
      <c r="IRG4" s="489"/>
      <c r="IRH4" s="489"/>
      <c r="IRI4" s="489"/>
      <c r="IRJ4" s="489"/>
      <c r="IRK4" s="489"/>
      <c r="IRL4" s="489"/>
      <c r="IRM4" s="489"/>
      <c r="IRN4" s="489"/>
      <c r="IRO4" s="489"/>
      <c r="IRP4" s="489"/>
      <c r="IRQ4" s="489"/>
      <c r="IRR4" s="489"/>
      <c r="IRS4" s="489"/>
      <c r="IRT4" s="489"/>
      <c r="IRU4" s="489"/>
      <c r="IRV4" s="489"/>
      <c r="IRW4" s="489"/>
      <c r="IRX4" s="489"/>
      <c r="IRY4" s="489"/>
      <c r="IRZ4" s="489"/>
      <c r="ISA4" s="489"/>
      <c r="ISB4" s="489"/>
      <c r="ISC4" s="489"/>
      <c r="ISD4" s="489"/>
      <c r="ISE4" s="489"/>
      <c r="ISF4" s="489"/>
      <c r="ISG4" s="489"/>
      <c r="ISH4" s="489"/>
      <c r="ISI4" s="489"/>
      <c r="ISJ4" s="489"/>
      <c r="ISK4" s="489"/>
      <c r="ISL4" s="489"/>
      <c r="ISM4" s="489"/>
      <c r="ISN4" s="489"/>
      <c r="ISO4" s="489"/>
      <c r="ISP4" s="489"/>
      <c r="ISQ4" s="489"/>
      <c r="ISR4" s="489"/>
      <c r="ISS4" s="489"/>
      <c r="IST4" s="489"/>
      <c r="ISU4" s="489"/>
      <c r="ISV4" s="489"/>
      <c r="ISW4" s="489"/>
      <c r="ISX4" s="489"/>
      <c r="ISY4" s="489"/>
      <c r="ISZ4" s="489"/>
      <c r="ITA4" s="489"/>
      <c r="ITB4" s="489"/>
      <c r="ITC4" s="489"/>
      <c r="ITD4" s="489"/>
      <c r="ITE4" s="489"/>
      <c r="ITF4" s="489"/>
      <c r="ITG4" s="489"/>
      <c r="ITH4" s="489"/>
      <c r="ITI4" s="489"/>
      <c r="ITJ4" s="489"/>
      <c r="ITK4" s="489"/>
      <c r="ITL4" s="489"/>
      <c r="ITM4" s="489"/>
      <c r="ITN4" s="489"/>
      <c r="ITO4" s="489"/>
      <c r="ITP4" s="489"/>
      <c r="ITQ4" s="489"/>
      <c r="ITR4" s="489"/>
      <c r="ITS4" s="489"/>
      <c r="ITT4" s="489"/>
      <c r="ITU4" s="489"/>
      <c r="ITV4" s="489"/>
      <c r="ITW4" s="489"/>
      <c r="ITX4" s="489"/>
      <c r="ITY4" s="489"/>
      <c r="ITZ4" s="489"/>
      <c r="IUA4" s="489"/>
      <c r="IUB4" s="489"/>
      <c r="IUC4" s="489"/>
      <c r="IUD4" s="489"/>
      <c r="IUE4" s="489"/>
      <c r="IUF4" s="489"/>
      <c r="IUG4" s="489"/>
      <c r="IUH4" s="489"/>
      <c r="IUI4" s="489"/>
      <c r="IUJ4" s="489"/>
      <c r="IUK4" s="489"/>
      <c r="IUL4" s="489"/>
      <c r="IUM4" s="489"/>
      <c r="IUN4" s="489"/>
      <c r="IUO4" s="489"/>
      <c r="IUP4" s="489"/>
      <c r="IUQ4" s="489"/>
      <c r="IUR4" s="489"/>
      <c r="IUS4" s="489"/>
      <c r="IUT4" s="489"/>
      <c r="IUU4" s="489"/>
      <c r="IUV4" s="489"/>
      <c r="IUW4" s="489"/>
      <c r="IUX4" s="489"/>
      <c r="IUY4" s="489"/>
      <c r="IUZ4" s="489"/>
      <c r="IVA4" s="489"/>
      <c r="IVB4" s="489"/>
      <c r="IVC4" s="489"/>
      <c r="IVD4" s="489"/>
      <c r="IVE4" s="489"/>
      <c r="IVF4" s="489"/>
      <c r="IVG4" s="489"/>
      <c r="IVH4" s="489"/>
      <c r="IVI4" s="489"/>
      <c r="IVJ4" s="489"/>
      <c r="IVK4" s="489"/>
      <c r="IVL4" s="489"/>
      <c r="IVM4" s="489"/>
      <c r="IVN4" s="489"/>
      <c r="IVO4" s="489"/>
      <c r="IVP4" s="489"/>
      <c r="IVQ4" s="489"/>
      <c r="IVR4" s="489"/>
      <c r="IVS4" s="489"/>
      <c r="IVT4" s="489"/>
      <c r="IVU4" s="489"/>
      <c r="IVV4" s="489"/>
      <c r="IVW4" s="489"/>
      <c r="IVX4" s="489"/>
      <c r="IVY4" s="489"/>
      <c r="IVZ4" s="489"/>
      <c r="IWA4" s="489"/>
      <c r="IWB4" s="489"/>
      <c r="IWC4" s="489"/>
      <c r="IWD4" s="489"/>
      <c r="IWE4" s="489"/>
      <c r="IWF4" s="489"/>
      <c r="IWG4" s="489"/>
      <c r="IWH4" s="489"/>
      <c r="IWI4" s="489"/>
      <c r="IWJ4" s="489"/>
      <c r="IWK4" s="489"/>
      <c r="IWL4" s="489"/>
      <c r="IWM4" s="489"/>
      <c r="IWN4" s="489"/>
      <c r="IWO4" s="489"/>
      <c r="IWP4" s="489"/>
      <c r="IWQ4" s="489"/>
      <c r="IWR4" s="489"/>
      <c r="IWS4" s="489"/>
      <c r="IWT4" s="489"/>
      <c r="IWU4" s="489"/>
      <c r="IWV4" s="489"/>
      <c r="IWW4" s="489"/>
      <c r="IWX4" s="489"/>
      <c r="IWY4" s="489"/>
      <c r="IWZ4" s="489"/>
      <c r="IXA4" s="489"/>
      <c r="IXB4" s="489"/>
      <c r="IXC4" s="489"/>
      <c r="IXD4" s="489"/>
      <c r="IXE4" s="489"/>
      <c r="IXF4" s="489"/>
      <c r="IXG4" s="489"/>
      <c r="IXH4" s="489"/>
      <c r="IXI4" s="489"/>
      <c r="IXJ4" s="489"/>
      <c r="IXK4" s="489"/>
      <c r="IXL4" s="489"/>
      <c r="IXM4" s="489"/>
      <c r="IXN4" s="489"/>
      <c r="IXO4" s="489"/>
      <c r="IXP4" s="489"/>
      <c r="IXQ4" s="489"/>
      <c r="IXR4" s="489"/>
      <c r="IXS4" s="489"/>
      <c r="IXT4" s="489"/>
      <c r="IXU4" s="489"/>
      <c r="IXV4" s="489"/>
      <c r="IXW4" s="489"/>
      <c r="IXX4" s="489"/>
      <c r="IXY4" s="489"/>
      <c r="IXZ4" s="489"/>
      <c r="IYA4" s="489"/>
      <c r="IYB4" s="489"/>
      <c r="IYC4" s="489"/>
      <c r="IYD4" s="489"/>
      <c r="IYE4" s="489"/>
      <c r="IYF4" s="489"/>
      <c r="IYG4" s="489"/>
      <c r="IYH4" s="489"/>
      <c r="IYI4" s="489"/>
      <c r="IYJ4" s="489"/>
      <c r="IYK4" s="489"/>
      <c r="IYL4" s="489"/>
      <c r="IYM4" s="489"/>
      <c r="IYN4" s="489"/>
      <c r="IYO4" s="489"/>
      <c r="IYP4" s="489"/>
      <c r="IYQ4" s="489"/>
      <c r="IYR4" s="489"/>
      <c r="IYS4" s="489"/>
      <c r="IYT4" s="489"/>
      <c r="IYU4" s="489"/>
      <c r="IYV4" s="489"/>
      <c r="IYW4" s="489"/>
      <c r="IYX4" s="489"/>
      <c r="IYY4" s="489"/>
      <c r="IYZ4" s="489"/>
      <c r="IZA4" s="489"/>
      <c r="IZB4" s="489"/>
      <c r="IZC4" s="489"/>
      <c r="IZD4" s="489"/>
      <c r="IZE4" s="489"/>
      <c r="IZF4" s="489"/>
      <c r="IZG4" s="489"/>
      <c r="IZH4" s="489"/>
      <c r="IZI4" s="489"/>
      <c r="IZJ4" s="489"/>
      <c r="IZK4" s="489"/>
      <c r="IZL4" s="489"/>
      <c r="IZM4" s="489"/>
      <c r="IZN4" s="489"/>
      <c r="IZO4" s="489"/>
      <c r="IZP4" s="489"/>
      <c r="IZQ4" s="489"/>
      <c r="IZR4" s="489"/>
      <c r="IZS4" s="489"/>
      <c r="IZT4" s="489"/>
      <c r="IZU4" s="489"/>
      <c r="IZV4" s="489"/>
      <c r="IZW4" s="489"/>
      <c r="IZX4" s="489"/>
      <c r="IZY4" s="489"/>
      <c r="IZZ4" s="489"/>
      <c r="JAA4" s="489"/>
      <c r="JAB4" s="489"/>
      <c r="JAC4" s="489"/>
      <c r="JAD4" s="489"/>
      <c r="JAE4" s="489"/>
      <c r="JAF4" s="489"/>
      <c r="JAG4" s="489"/>
      <c r="JAH4" s="489"/>
      <c r="JAI4" s="489"/>
      <c r="JAJ4" s="489"/>
      <c r="JAK4" s="489"/>
      <c r="JAL4" s="489"/>
      <c r="JAM4" s="489"/>
      <c r="JAN4" s="489"/>
      <c r="JAO4" s="489"/>
      <c r="JAP4" s="489"/>
      <c r="JAQ4" s="489"/>
      <c r="JAR4" s="489"/>
      <c r="JAS4" s="489"/>
      <c r="JAT4" s="489"/>
      <c r="JAU4" s="489"/>
      <c r="JAV4" s="489"/>
      <c r="JAW4" s="489"/>
      <c r="JAX4" s="489"/>
      <c r="JAY4" s="489"/>
      <c r="JAZ4" s="489"/>
      <c r="JBA4" s="489"/>
      <c r="JBB4" s="489"/>
      <c r="JBC4" s="489"/>
      <c r="JBD4" s="489"/>
      <c r="JBE4" s="489"/>
      <c r="JBF4" s="489"/>
      <c r="JBG4" s="489"/>
      <c r="JBH4" s="489"/>
      <c r="JBI4" s="489"/>
      <c r="JBJ4" s="489"/>
      <c r="JBK4" s="489"/>
      <c r="JBL4" s="489"/>
      <c r="JBM4" s="489"/>
      <c r="JBN4" s="489"/>
      <c r="JBO4" s="489"/>
      <c r="JBP4" s="489"/>
      <c r="JBQ4" s="489"/>
      <c r="JBR4" s="489"/>
      <c r="JBS4" s="489"/>
      <c r="JBT4" s="489"/>
      <c r="JBU4" s="489"/>
      <c r="JBV4" s="489"/>
      <c r="JBW4" s="489"/>
      <c r="JBX4" s="489"/>
      <c r="JBY4" s="489"/>
      <c r="JBZ4" s="489"/>
      <c r="JCA4" s="489"/>
      <c r="JCB4" s="489"/>
      <c r="JCC4" s="489"/>
      <c r="JCD4" s="489"/>
      <c r="JCE4" s="489"/>
      <c r="JCF4" s="489"/>
      <c r="JCG4" s="489"/>
      <c r="JCH4" s="489"/>
      <c r="JCI4" s="489"/>
      <c r="JCJ4" s="489"/>
      <c r="JCK4" s="489"/>
      <c r="JCL4" s="489"/>
      <c r="JCM4" s="489"/>
      <c r="JCN4" s="489"/>
      <c r="JCO4" s="489"/>
      <c r="JCP4" s="489"/>
      <c r="JCQ4" s="489"/>
      <c r="JCR4" s="489"/>
      <c r="JCS4" s="489"/>
      <c r="JCT4" s="489"/>
      <c r="JCU4" s="489"/>
      <c r="JCV4" s="489"/>
      <c r="JCW4" s="489"/>
      <c r="JCX4" s="489"/>
      <c r="JCY4" s="489"/>
      <c r="JCZ4" s="489"/>
      <c r="JDA4" s="489"/>
      <c r="JDB4" s="489"/>
      <c r="JDC4" s="489"/>
      <c r="JDD4" s="489"/>
      <c r="JDE4" s="489"/>
      <c r="JDF4" s="489"/>
      <c r="JDG4" s="489"/>
      <c r="JDH4" s="489"/>
      <c r="JDI4" s="489"/>
      <c r="JDJ4" s="489"/>
      <c r="JDK4" s="489"/>
      <c r="JDL4" s="489"/>
      <c r="JDM4" s="489"/>
      <c r="JDN4" s="489"/>
      <c r="JDO4" s="489"/>
      <c r="JDP4" s="489"/>
      <c r="JDQ4" s="489"/>
      <c r="JDR4" s="489"/>
      <c r="JDS4" s="489"/>
      <c r="JDT4" s="489"/>
      <c r="JDU4" s="489"/>
      <c r="JDV4" s="489"/>
      <c r="JDW4" s="489"/>
      <c r="JDX4" s="489"/>
      <c r="JDY4" s="489"/>
      <c r="JDZ4" s="489"/>
      <c r="JEA4" s="489"/>
      <c r="JEB4" s="489"/>
      <c r="JEC4" s="489"/>
      <c r="JED4" s="489"/>
      <c r="JEE4" s="489"/>
      <c r="JEF4" s="489"/>
      <c r="JEG4" s="489"/>
      <c r="JEH4" s="489"/>
      <c r="JEI4" s="489"/>
      <c r="JEJ4" s="489"/>
      <c r="JEK4" s="489"/>
      <c r="JEL4" s="489"/>
      <c r="JEM4" s="489"/>
      <c r="JEN4" s="489"/>
      <c r="JEO4" s="489"/>
      <c r="JEP4" s="489"/>
      <c r="JEQ4" s="489"/>
      <c r="JER4" s="489"/>
      <c r="JES4" s="489"/>
      <c r="JET4" s="489"/>
      <c r="JEU4" s="489"/>
      <c r="JEV4" s="489"/>
      <c r="JEW4" s="489"/>
      <c r="JEX4" s="489"/>
      <c r="JEY4" s="489"/>
      <c r="JEZ4" s="489"/>
      <c r="JFA4" s="489"/>
      <c r="JFB4" s="489"/>
      <c r="JFC4" s="489"/>
      <c r="JFD4" s="489"/>
      <c r="JFE4" s="489"/>
      <c r="JFF4" s="489"/>
      <c r="JFG4" s="489"/>
      <c r="JFH4" s="489"/>
      <c r="JFI4" s="489"/>
      <c r="JFJ4" s="489"/>
      <c r="JFK4" s="489"/>
      <c r="JFL4" s="489"/>
      <c r="JFM4" s="489"/>
      <c r="JFN4" s="489"/>
      <c r="JFO4" s="489"/>
      <c r="JFP4" s="489"/>
      <c r="JFQ4" s="489"/>
      <c r="JFR4" s="489"/>
      <c r="JFS4" s="489"/>
      <c r="JFT4" s="489"/>
      <c r="JFU4" s="489"/>
      <c r="JFV4" s="489"/>
      <c r="JFW4" s="489"/>
      <c r="JFX4" s="489"/>
      <c r="JFY4" s="489"/>
      <c r="JFZ4" s="489"/>
      <c r="JGA4" s="489"/>
      <c r="JGB4" s="489"/>
      <c r="JGC4" s="489"/>
      <c r="JGD4" s="489"/>
      <c r="JGE4" s="489"/>
      <c r="JGF4" s="489"/>
      <c r="JGG4" s="489"/>
      <c r="JGH4" s="489"/>
      <c r="JGI4" s="489"/>
      <c r="JGJ4" s="489"/>
      <c r="JGK4" s="489"/>
      <c r="JGL4" s="489"/>
      <c r="JGM4" s="489"/>
      <c r="JGN4" s="489"/>
      <c r="JGO4" s="489"/>
      <c r="JGP4" s="489"/>
      <c r="JGQ4" s="489"/>
      <c r="JGR4" s="489"/>
      <c r="JGS4" s="489"/>
      <c r="JGT4" s="489"/>
      <c r="JGU4" s="489"/>
      <c r="JGV4" s="489"/>
      <c r="JGW4" s="489"/>
      <c r="JGX4" s="489"/>
      <c r="JGY4" s="489"/>
      <c r="JGZ4" s="489"/>
      <c r="JHA4" s="489"/>
      <c r="JHB4" s="489"/>
      <c r="JHC4" s="489"/>
      <c r="JHD4" s="489"/>
      <c r="JHE4" s="489"/>
      <c r="JHF4" s="489"/>
      <c r="JHG4" s="489"/>
      <c r="JHH4" s="489"/>
      <c r="JHI4" s="489"/>
      <c r="JHJ4" s="489"/>
      <c r="JHK4" s="489"/>
      <c r="JHL4" s="489"/>
      <c r="JHM4" s="489"/>
      <c r="JHN4" s="489"/>
      <c r="JHO4" s="489"/>
      <c r="JHP4" s="489"/>
      <c r="JHQ4" s="489"/>
      <c r="JHR4" s="489"/>
      <c r="JHS4" s="489"/>
      <c r="JHT4" s="489"/>
      <c r="JHU4" s="489"/>
      <c r="JHV4" s="489"/>
      <c r="JHW4" s="489"/>
      <c r="JHX4" s="489"/>
      <c r="JHY4" s="489"/>
      <c r="JHZ4" s="489"/>
      <c r="JIA4" s="489"/>
      <c r="JIB4" s="489"/>
      <c r="JIC4" s="489"/>
      <c r="JID4" s="489"/>
      <c r="JIE4" s="489"/>
      <c r="JIF4" s="489"/>
      <c r="JIG4" s="489"/>
      <c r="JIH4" s="489"/>
      <c r="JII4" s="489"/>
      <c r="JIJ4" s="489"/>
      <c r="JIK4" s="489"/>
      <c r="JIL4" s="489"/>
      <c r="JIM4" s="489"/>
      <c r="JIN4" s="489"/>
      <c r="JIO4" s="489"/>
      <c r="JIP4" s="489"/>
      <c r="JIQ4" s="489"/>
      <c r="JIR4" s="489"/>
      <c r="JIS4" s="489"/>
      <c r="JIT4" s="489"/>
      <c r="JIU4" s="489"/>
      <c r="JIV4" s="489"/>
      <c r="JIW4" s="489"/>
      <c r="JIX4" s="489"/>
      <c r="JIY4" s="489"/>
      <c r="JIZ4" s="489"/>
      <c r="JJA4" s="489"/>
      <c r="JJB4" s="489"/>
      <c r="JJC4" s="489"/>
      <c r="JJD4" s="489"/>
      <c r="JJE4" s="489"/>
      <c r="JJF4" s="489"/>
      <c r="JJG4" s="489"/>
      <c r="JJH4" s="489"/>
      <c r="JJI4" s="489"/>
      <c r="JJJ4" s="489"/>
      <c r="JJK4" s="489"/>
      <c r="JJL4" s="489"/>
      <c r="JJM4" s="489"/>
      <c r="JJN4" s="489"/>
      <c r="JJO4" s="489"/>
      <c r="JJP4" s="489"/>
      <c r="JJQ4" s="489"/>
      <c r="JJR4" s="489"/>
      <c r="JJS4" s="489"/>
      <c r="JJT4" s="489"/>
      <c r="JJU4" s="489"/>
      <c r="JJV4" s="489"/>
      <c r="JJW4" s="489"/>
      <c r="JJX4" s="489"/>
      <c r="JJY4" s="489"/>
      <c r="JJZ4" s="489"/>
      <c r="JKA4" s="489"/>
      <c r="JKB4" s="489"/>
      <c r="JKC4" s="489"/>
      <c r="JKD4" s="489"/>
      <c r="JKE4" s="489"/>
      <c r="JKF4" s="489"/>
      <c r="JKG4" s="489"/>
      <c r="JKH4" s="489"/>
      <c r="JKI4" s="489"/>
      <c r="JKJ4" s="489"/>
      <c r="JKK4" s="489"/>
      <c r="JKL4" s="489"/>
      <c r="JKM4" s="489"/>
      <c r="JKN4" s="489"/>
      <c r="JKO4" s="489"/>
      <c r="JKP4" s="489"/>
      <c r="JKQ4" s="489"/>
      <c r="JKR4" s="489"/>
      <c r="JKS4" s="489"/>
      <c r="JKT4" s="489"/>
      <c r="JKU4" s="489"/>
      <c r="JKV4" s="489"/>
      <c r="JKW4" s="489"/>
      <c r="JKX4" s="489"/>
      <c r="JKY4" s="489"/>
      <c r="JKZ4" s="489"/>
      <c r="JLA4" s="489"/>
      <c r="JLB4" s="489"/>
      <c r="JLC4" s="489"/>
      <c r="JLD4" s="489"/>
      <c r="JLE4" s="489"/>
      <c r="JLF4" s="489"/>
      <c r="JLG4" s="489"/>
      <c r="JLH4" s="489"/>
      <c r="JLI4" s="489"/>
      <c r="JLJ4" s="489"/>
      <c r="JLK4" s="489"/>
      <c r="JLL4" s="489"/>
      <c r="JLM4" s="489"/>
      <c r="JLN4" s="489"/>
      <c r="JLO4" s="489"/>
      <c r="JLP4" s="489"/>
      <c r="JLQ4" s="489"/>
      <c r="JLR4" s="489"/>
      <c r="JLS4" s="489"/>
      <c r="JLT4" s="489"/>
      <c r="JLU4" s="489"/>
      <c r="JLV4" s="489"/>
      <c r="JLW4" s="489"/>
      <c r="JLX4" s="489"/>
      <c r="JLY4" s="489"/>
      <c r="JLZ4" s="489"/>
      <c r="JMA4" s="489"/>
      <c r="JMB4" s="489"/>
      <c r="JMC4" s="489"/>
      <c r="JMD4" s="489"/>
      <c r="JME4" s="489"/>
      <c r="JMF4" s="489"/>
      <c r="JMG4" s="489"/>
      <c r="JMH4" s="489"/>
      <c r="JMI4" s="489"/>
      <c r="JMJ4" s="489"/>
      <c r="JMK4" s="489"/>
      <c r="JML4" s="489"/>
      <c r="JMM4" s="489"/>
      <c r="JMN4" s="489"/>
      <c r="JMO4" s="489"/>
      <c r="JMP4" s="489"/>
      <c r="JMQ4" s="489"/>
      <c r="JMR4" s="489"/>
      <c r="JMS4" s="489"/>
      <c r="JMT4" s="489"/>
      <c r="JMU4" s="489"/>
      <c r="JMV4" s="489"/>
      <c r="JMW4" s="489"/>
      <c r="JMX4" s="489"/>
      <c r="JMY4" s="489"/>
      <c r="JMZ4" s="489"/>
      <c r="JNA4" s="489"/>
      <c r="JNB4" s="489"/>
      <c r="JNC4" s="489"/>
      <c r="JND4" s="489"/>
      <c r="JNE4" s="489"/>
      <c r="JNF4" s="489"/>
      <c r="JNG4" s="489"/>
      <c r="JNH4" s="489"/>
      <c r="JNI4" s="489"/>
      <c r="JNJ4" s="489"/>
      <c r="JNK4" s="489"/>
      <c r="JNL4" s="489"/>
      <c r="JNM4" s="489"/>
      <c r="JNN4" s="489"/>
      <c r="JNO4" s="489"/>
      <c r="JNP4" s="489"/>
      <c r="JNQ4" s="489"/>
      <c r="JNR4" s="489"/>
      <c r="JNS4" s="489"/>
      <c r="JNT4" s="489"/>
      <c r="JNU4" s="489"/>
      <c r="JNV4" s="489"/>
      <c r="JNW4" s="489"/>
      <c r="JNX4" s="489"/>
      <c r="JNY4" s="489"/>
      <c r="JNZ4" s="489"/>
      <c r="JOA4" s="489"/>
      <c r="JOB4" s="489"/>
      <c r="JOC4" s="489"/>
      <c r="JOD4" s="489"/>
      <c r="JOE4" s="489"/>
      <c r="JOF4" s="489"/>
      <c r="JOG4" s="489"/>
      <c r="JOH4" s="489"/>
      <c r="JOI4" s="489"/>
      <c r="JOJ4" s="489"/>
      <c r="JOK4" s="489"/>
      <c r="JOL4" s="489"/>
      <c r="JOM4" s="489"/>
      <c r="JON4" s="489"/>
      <c r="JOO4" s="489"/>
      <c r="JOP4" s="489"/>
      <c r="JOQ4" s="489"/>
      <c r="JOR4" s="489"/>
      <c r="JOS4" s="489"/>
      <c r="JOT4" s="489"/>
      <c r="JOU4" s="489"/>
      <c r="JOV4" s="489"/>
      <c r="JOW4" s="489"/>
      <c r="JOX4" s="489"/>
      <c r="JOY4" s="489"/>
      <c r="JOZ4" s="489"/>
      <c r="JPA4" s="489"/>
      <c r="JPB4" s="489"/>
      <c r="JPC4" s="489"/>
      <c r="JPD4" s="489"/>
      <c r="JPE4" s="489"/>
      <c r="JPF4" s="489"/>
      <c r="JPG4" s="489"/>
      <c r="JPH4" s="489"/>
      <c r="JPI4" s="489"/>
      <c r="JPJ4" s="489"/>
      <c r="JPK4" s="489"/>
      <c r="JPL4" s="489"/>
      <c r="JPM4" s="489"/>
      <c r="JPN4" s="489"/>
      <c r="JPO4" s="489"/>
      <c r="JPP4" s="489"/>
      <c r="JPQ4" s="489"/>
      <c r="JPR4" s="489"/>
      <c r="JPS4" s="489"/>
      <c r="JPT4" s="489"/>
      <c r="JPU4" s="489"/>
      <c r="JPV4" s="489"/>
      <c r="JPW4" s="489"/>
      <c r="JPX4" s="489"/>
      <c r="JPY4" s="489"/>
      <c r="JPZ4" s="489"/>
      <c r="JQA4" s="489"/>
      <c r="JQB4" s="489"/>
      <c r="JQC4" s="489"/>
      <c r="JQD4" s="489"/>
      <c r="JQE4" s="489"/>
      <c r="JQF4" s="489"/>
      <c r="JQG4" s="489"/>
      <c r="JQH4" s="489"/>
      <c r="JQI4" s="489"/>
      <c r="JQJ4" s="489"/>
      <c r="JQK4" s="489"/>
      <c r="JQL4" s="489"/>
      <c r="JQM4" s="489"/>
      <c r="JQN4" s="489"/>
      <c r="JQO4" s="489"/>
      <c r="JQP4" s="489"/>
      <c r="JQQ4" s="489"/>
      <c r="JQR4" s="489"/>
      <c r="JQS4" s="489"/>
      <c r="JQT4" s="489"/>
      <c r="JQU4" s="489"/>
      <c r="JQV4" s="489"/>
      <c r="JQW4" s="489"/>
      <c r="JQX4" s="489"/>
      <c r="JQY4" s="489"/>
      <c r="JQZ4" s="489"/>
      <c r="JRA4" s="489"/>
      <c r="JRB4" s="489"/>
      <c r="JRC4" s="489"/>
      <c r="JRD4" s="489"/>
      <c r="JRE4" s="489"/>
      <c r="JRF4" s="489"/>
      <c r="JRG4" s="489"/>
      <c r="JRH4" s="489"/>
      <c r="JRI4" s="489"/>
      <c r="JRJ4" s="489"/>
      <c r="JRK4" s="489"/>
      <c r="JRL4" s="489"/>
      <c r="JRM4" s="489"/>
      <c r="JRN4" s="489"/>
      <c r="JRO4" s="489"/>
      <c r="JRP4" s="489"/>
      <c r="JRQ4" s="489"/>
      <c r="JRR4" s="489"/>
      <c r="JRS4" s="489"/>
      <c r="JRT4" s="489"/>
      <c r="JRU4" s="489"/>
      <c r="JRV4" s="489"/>
      <c r="JRW4" s="489"/>
      <c r="JRX4" s="489"/>
      <c r="JRY4" s="489"/>
      <c r="JRZ4" s="489"/>
      <c r="JSA4" s="489"/>
      <c r="JSB4" s="489"/>
      <c r="JSC4" s="489"/>
      <c r="JSD4" s="489"/>
      <c r="JSE4" s="489"/>
      <c r="JSF4" s="489"/>
      <c r="JSG4" s="489"/>
      <c r="JSH4" s="489"/>
      <c r="JSI4" s="489"/>
      <c r="JSJ4" s="489"/>
      <c r="JSK4" s="489"/>
      <c r="JSL4" s="489"/>
      <c r="JSM4" s="489"/>
      <c r="JSN4" s="489"/>
      <c r="JSO4" s="489"/>
      <c r="JSP4" s="489"/>
      <c r="JSQ4" s="489"/>
      <c r="JSR4" s="489"/>
      <c r="JSS4" s="489"/>
      <c r="JST4" s="489"/>
      <c r="JSU4" s="489"/>
      <c r="JSV4" s="489"/>
      <c r="JSW4" s="489"/>
      <c r="JSX4" s="489"/>
      <c r="JSY4" s="489"/>
      <c r="JSZ4" s="489"/>
      <c r="JTA4" s="489"/>
      <c r="JTB4" s="489"/>
      <c r="JTC4" s="489"/>
      <c r="JTD4" s="489"/>
      <c r="JTE4" s="489"/>
      <c r="JTF4" s="489"/>
      <c r="JTG4" s="489"/>
      <c r="JTH4" s="489"/>
      <c r="JTI4" s="489"/>
      <c r="JTJ4" s="489"/>
      <c r="JTK4" s="489"/>
      <c r="JTL4" s="489"/>
      <c r="JTM4" s="489"/>
      <c r="JTN4" s="489"/>
      <c r="JTO4" s="489"/>
      <c r="JTP4" s="489"/>
      <c r="JTQ4" s="489"/>
      <c r="JTR4" s="489"/>
      <c r="JTS4" s="489"/>
      <c r="JTT4" s="489"/>
      <c r="JTU4" s="489"/>
      <c r="JTV4" s="489"/>
      <c r="JTW4" s="489"/>
      <c r="JTX4" s="489"/>
      <c r="JTY4" s="489"/>
      <c r="JTZ4" s="489"/>
      <c r="JUA4" s="489"/>
      <c r="JUB4" s="489"/>
      <c r="JUC4" s="489"/>
      <c r="JUD4" s="489"/>
      <c r="JUE4" s="489"/>
      <c r="JUF4" s="489"/>
      <c r="JUG4" s="489"/>
      <c r="JUH4" s="489"/>
      <c r="JUI4" s="489"/>
      <c r="JUJ4" s="489"/>
      <c r="JUK4" s="489"/>
      <c r="JUL4" s="489"/>
      <c r="JUM4" s="489"/>
      <c r="JUN4" s="489"/>
      <c r="JUO4" s="489"/>
      <c r="JUP4" s="489"/>
      <c r="JUQ4" s="489"/>
      <c r="JUR4" s="489"/>
      <c r="JUS4" s="489"/>
      <c r="JUT4" s="489"/>
      <c r="JUU4" s="489"/>
      <c r="JUV4" s="489"/>
      <c r="JUW4" s="489"/>
      <c r="JUX4" s="489"/>
      <c r="JUY4" s="489"/>
      <c r="JUZ4" s="489"/>
      <c r="JVA4" s="489"/>
      <c r="JVB4" s="489"/>
      <c r="JVC4" s="489"/>
      <c r="JVD4" s="489"/>
      <c r="JVE4" s="489"/>
      <c r="JVF4" s="489"/>
      <c r="JVG4" s="489"/>
      <c r="JVH4" s="489"/>
      <c r="JVI4" s="489"/>
      <c r="JVJ4" s="489"/>
      <c r="JVK4" s="489"/>
      <c r="JVL4" s="489"/>
      <c r="JVM4" s="489"/>
      <c r="JVN4" s="489"/>
      <c r="JVO4" s="489"/>
      <c r="JVP4" s="489"/>
      <c r="JVQ4" s="489"/>
      <c r="JVR4" s="489"/>
      <c r="JVS4" s="489"/>
      <c r="JVT4" s="489"/>
      <c r="JVU4" s="489"/>
      <c r="JVV4" s="489"/>
      <c r="JVW4" s="489"/>
      <c r="JVX4" s="489"/>
      <c r="JVY4" s="489"/>
      <c r="JVZ4" s="489"/>
      <c r="JWA4" s="489"/>
      <c r="JWB4" s="489"/>
      <c r="JWC4" s="489"/>
      <c r="JWD4" s="489"/>
      <c r="JWE4" s="489"/>
      <c r="JWF4" s="489"/>
      <c r="JWG4" s="489"/>
      <c r="JWH4" s="489"/>
      <c r="JWI4" s="489"/>
      <c r="JWJ4" s="489"/>
      <c r="JWK4" s="489"/>
      <c r="JWL4" s="489"/>
      <c r="JWM4" s="489"/>
      <c r="JWN4" s="489"/>
      <c r="JWO4" s="489"/>
      <c r="JWP4" s="489"/>
      <c r="JWQ4" s="489"/>
      <c r="JWR4" s="489"/>
      <c r="JWS4" s="489"/>
      <c r="JWT4" s="489"/>
      <c r="JWU4" s="489"/>
      <c r="JWV4" s="489"/>
      <c r="JWW4" s="489"/>
      <c r="JWX4" s="489"/>
      <c r="JWY4" s="489"/>
      <c r="JWZ4" s="489"/>
      <c r="JXA4" s="489"/>
      <c r="JXB4" s="489"/>
      <c r="JXC4" s="489"/>
      <c r="JXD4" s="489"/>
      <c r="JXE4" s="489"/>
      <c r="JXF4" s="489"/>
      <c r="JXG4" s="489"/>
      <c r="JXH4" s="489"/>
      <c r="JXI4" s="489"/>
      <c r="JXJ4" s="489"/>
      <c r="JXK4" s="489"/>
      <c r="JXL4" s="489"/>
      <c r="JXM4" s="489"/>
      <c r="JXN4" s="489"/>
      <c r="JXO4" s="489"/>
      <c r="JXP4" s="489"/>
      <c r="JXQ4" s="489"/>
      <c r="JXR4" s="489"/>
      <c r="JXS4" s="489"/>
      <c r="JXT4" s="489"/>
      <c r="JXU4" s="489"/>
      <c r="JXV4" s="489"/>
      <c r="JXW4" s="489"/>
      <c r="JXX4" s="489"/>
      <c r="JXY4" s="489"/>
      <c r="JXZ4" s="489"/>
      <c r="JYA4" s="489"/>
      <c r="JYB4" s="489"/>
      <c r="JYC4" s="489"/>
      <c r="JYD4" s="489"/>
      <c r="JYE4" s="489"/>
      <c r="JYF4" s="489"/>
      <c r="JYG4" s="489"/>
      <c r="JYH4" s="489"/>
      <c r="JYI4" s="489"/>
      <c r="JYJ4" s="489"/>
      <c r="JYK4" s="489"/>
      <c r="JYL4" s="489"/>
      <c r="JYM4" s="489"/>
      <c r="JYN4" s="489"/>
      <c r="JYO4" s="489"/>
      <c r="JYP4" s="489"/>
      <c r="JYQ4" s="489"/>
      <c r="JYR4" s="489"/>
      <c r="JYS4" s="489"/>
      <c r="JYT4" s="489"/>
      <c r="JYU4" s="489"/>
      <c r="JYV4" s="489"/>
      <c r="JYW4" s="489"/>
      <c r="JYX4" s="489"/>
      <c r="JYY4" s="489"/>
      <c r="JYZ4" s="489"/>
      <c r="JZA4" s="489"/>
      <c r="JZB4" s="489"/>
      <c r="JZC4" s="489"/>
      <c r="JZD4" s="489"/>
      <c r="JZE4" s="489"/>
      <c r="JZF4" s="489"/>
      <c r="JZG4" s="489"/>
      <c r="JZH4" s="489"/>
      <c r="JZI4" s="489"/>
      <c r="JZJ4" s="489"/>
      <c r="JZK4" s="489"/>
      <c r="JZL4" s="489"/>
      <c r="JZM4" s="489"/>
      <c r="JZN4" s="489"/>
      <c r="JZO4" s="489"/>
      <c r="JZP4" s="489"/>
      <c r="JZQ4" s="489"/>
      <c r="JZR4" s="489"/>
      <c r="JZS4" s="489"/>
      <c r="JZT4" s="489"/>
      <c r="JZU4" s="489"/>
      <c r="JZV4" s="489"/>
      <c r="JZW4" s="489"/>
      <c r="JZX4" s="489"/>
      <c r="JZY4" s="489"/>
      <c r="JZZ4" s="489"/>
      <c r="KAA4" s="489"/>
      <c r="KAB4" s="489"/>
      <c r="KAC4" s="489"/>
      <c r="KAD4" s="489"/>
      <c r="KAE4" s="489"/>
      <c r="KAF4" s="489"/>
      <c r="KAG4" s="489"/>
      <c r="KAH4" s="489"/>
      <c r="KAI4" s="489"/>
      <c r="KAJ4" s="489"/>
      <c r="KAK4" s="489"/>
      <c r="KAL4" s="489"/>
      <c r="KAM4" s="489"/>
      <c r="KAN4" s="489"/>
      <c r="KAO4" s="489"/>
      <c r="KAP4" s="489"/>
      <c r="KAQ4" s="489"/>
      <c r="KAR4" s="489"/>
      <c r="KAS4" s="489"/>
      <c r="KAT4" s="489"/>
      <c r="KAU4" s="489"/>
      <c r="KAV4" s="489"/>
      <c r="KAW4" s="489"/>
      <c r="KAX4" s="489"/>
      <c r="KAY4" s="489"/>
      <c r="KAZ4" s="489"/>
      <c r="KBA4" s="489"/>
      <c r="KBB4" s="489"/>
      <c r="KBC4" s="489"/>
      <c r="KBD4" s="489"/>
      <c r="KBE4" s="489"/>
      <c r="KBF4" s="489"/>
      <c r="KBG4" s="489"/>
      <c r="KBH4" s="489"/>
      <c r="KBI4" s="489"/>
      <c r="KBJ4" s="489"/>
      <c r="KBK4" s="489"/>
      <c r="KBL4" s="489"/>
      <c r="KBM4" s="489"/>
      <c r="KBN4" s="489"/>
      <c r="KBO4" s="489"/>
      <c r="KBP4" s="489"/>
      <c r="KBQ4" s="489"/>
      <c r="KBR4" s="489"/>
      <c r="KBS4" s="489"/>
      <c r="KBT4" s="489"/>
      <c r="KBU4" s="489"/>
      <c r="KBV4" s="489"/>
      <c r="KBW4" s="489"/>
      <c r="KBX4" s="489"/>
      <c r="KBY4" s="489"/>
      <c r="KBZ4" s="489"/>
      <c r="KCA4" s="489"/>
      <c r="KCB4" s="489"/>
      <c r="KCC4" s="489"/>
      <c r="KCD4" s="489"/>
      <c r="KCE4" s="489"/>
      <c r="KCF4" s="489"/>
      <c r="KCG4" s="489"/>
      <c r="KCH4" s="489"/>
      <c r="KCI4" s="489"/>
      <c r="KCJ4" s="489"/>
      <c r="KCK4" s="489"/>
      <c r="KCL4" s="489"/>
      <c r="KCM4" s="489"/>
      <c r="KCN4" s="489"/>
      <c r="KCO4" s="489"/>
      <c r="KCP4" s="489"/>
      <c r="KCQ4" s="489"/>
      <c r="KCR4" s="489"/>
      <c r="KCS4" s="489"/>
      <c r="KCT4" s="489"/>
      <c r="KCU4" s="489"/>
      <c r="KCV4" s="489"/>
      <c r="KCW4" s="489"/>
      <c r="KCX4" s="489"/>
      <c r="KCY4" s="489"/>
      <c r="KCZ4" s="489"/>
      <c r="KDA4" s="489"/>
      <c r="KDB4" s="489"/>
      <c r="KDC4" s="489"/>
      <c r="KDD4" s="489"/>
      <c r="KDE4" s="489"/>
      <c r="KDF4" s="489"/>
      <c r="KDG4" s="489"/>
      <c r="KDH4" s="489"/>
      <c r="KDI4" s="489"/>
      <c r="KDJ4" s="489"/>
      <c r="KDK4" s="489"/>
      <c r="KDL4" s="489"/>
      <c r="KDM4" s="489"/>
      <c r="KDN4" s="489"/>
      <c r="KDO4" s="489"/>
      <c r="KDP4" s="489"/>
      <c r="KDQ4" s="489"/>
      <c r="KDR4" s="489"/>
      <c r="KDS4" s="489"/>
      <c r="KDT4" s="489"/>
      <c r="KDU4" s="489"/>
      <c r="KDV4" s="489"/>
      <c r="KDW4" s="489"/>
      <c r="KDX4" s="489"/>
      <c r="KDY4" s="489"/>
      <c r="KDZ4" s="489"/>
      <c r="KEA4" s="489"/>
      <c r="KEB4" s="489"/>
      <c r="KEC4" s="489"/>
      <c r="KED4" s="489"/>
      <c r="KEE4" s="489"/>
      <c r="KEF4" s="489"/>
      <c r="KEG4" s="489"/>
      <c r="KEH4" s="489"/>
      <c r="KEI4" s="489"/>
      <c r="KEJ4" s="489"/>
      <c r="KEK4" s="489"/>
      <c r="KEL4" s="489"/>
      <c r="KEM4" s="489"/>
      <c r="KEN4" s="489"/>
      <c r="KEO4" s="489"/>
      <c r="KEP4" s="489"/>
      <c r="KEQ4" s="489"/>
      <c r="KER4" s="489"/>
      <c r="KES4" s="489"/>
      <c r="KET4" s="489"/>
      <c r="KEU4" s="489"/>
      <c r="KEV4" s="489"/>
      <c r="KEW4" s="489"/>
      <c r="KEX4" s="489"/>
      <c r="KEY4" s="489"/>
      <c r="KEZ4" s="489"/>
      <c r="KFA4" s="489"/>
      <c r="KFB4" s="489"/>
      <c r="KFC4" s="489"/>
      <c r="KFD4" s="489"/>
      <c r="KFE4" s="489"/>
      <c r="KFF4" s="489"/>
      <c r="KFG4" s="489"/>
      <c r="KFH4" s="489"/>
      <c r="KFI4" s="489"/>
      <c r="KFJ4" s="489"/>
      <c r="KFK4" s="489"/>
      <c r="KFL4" s="489"/>
      <c r="KFM4" s="489"/>
      <c r="KFN4" s="489"/>
      <c r="KFO4" s="489"/>
      <c r="KFP4" s="489"/>
      <c r="KFQ4" s="489"/>
      <c r="KFR4" s="489"/>
      <c r="KFS4" s="489"/>
      <c r="KFT4" s="489"/>
      <c r="KFU4" s="489"/>
      <c r="KFV4" s="489"/>
      <c r="KFW4" s="489"/>
      <c r="KFX4" s="489"/>
      <c r="KFY4" s="489"/>
      <c r="KFZ4" s="489"/>
      <c r="KGA4" s="489"/>
      <c r="KGB4" s="489"/>
      <c r="KGC4" s="489"/>
      <c r="KGD4" s="489"/>
      <c r="KGE4" s="489"/>
      <c r="KGF4" s="489"/>
      <c r="KGG4" s="489"/>
      <c r="KGH4" s="489"/>
      <c r="KGI4" s="489"/>
      <c r="KGJ4" s="489"/>
      <c r="KGK4" s="489"/>
      <c r="KGL4" s="489"/>
      <c r="KGM4" s="489"/>
      <c r="KGN4" s="489"/>
      <c r="KGO4" s="489"/>
      <c r="KGP4" s="489"/>
      <c r="KGQ4" s="489"/>
      <c r="KGR4" s="489"/>
      <c r="KGS4" s="489"/>
      <c r="KGT4" s="489"/>
      <c r="KGU4" s="489"/>
      <c r="KGV4" s="489"/>
      <c r="KGW4" s="489"/>
      <c r="KGX4" s="489"/>
      <c r="KGY4" s="489"/>
      <c r="KGZ4" s="489"/>
      <c r="KHA4" s="489"/>
      <c r="KHB4" s="489"/>
      <c r="KHC4" s="489"/>
      <c r="KHD4" s="489"/>
      <c r="KHE4" s="489"/>
      <c r="KHF4" s="489"/>
      <c r="KHG4" s="489"/>
      <c r="KHH4" s="489"/>
      <c r="KHI4" s="489"/>
      <c r="KHJ4" s="489"/>
      <c r="KHK4" s="489"/>
      <c r="KHL4" s="489"/>
      <c r="KHM4" s="489"/>
      <c r="KHN4" s="489"/>
      <c r="KHO4" s="489"/>
      <c r="KHP4" s="489"/>
      <c r="KHQ4" s="489"/>
      <c r="KHR4" s="489"/>
      <c r="KHS4" s="489"/>
      <c r="KHT4" s="489"/>
      <c r="KHU4" s="489"/>
      <c r="KHV4" s="489"/>
      <c r="KHW4" s="489"/>
      <c r="KHX4" s="489"/>
      <c r="KHY4" s="489"/>
      <c r="KHZ4" s="489"/>
      <c r="KIA4" s="489"/>
      <c r="KIB4" s="489"/>
      <c r="KIC4" s="489"/>
      <c r="KID4" s="489"/>
      <c r="KIE4" s="489"/>
      <c r="KIF4" s="489"/>
      <c r="KIG4" s="489"/>
      <c r="KIH4" s="489"/>
      <c r="KII4" s="489"/>
      <c r="KIJ4" s="489"/>
      <c r="KIK4" s="489"/>
      <c r="KIL4" s="489"/>
      <c r="KIM4" s="489"/>
      <c r="KIN4" s="489"/>
      <c r="KIO4" s="489"/>
      <c r="KIP4" s="489"/>
      <c r="KIQ4" s="489"/>
      <c r="KIR4" s="489"/>
      <c r="KIS4" s="489"/>
      <c r="KIT4" s="489"/>
      <c r="KIU4" s="489"/>
      <c r="KIV4" s="489"/>
      <c r="KIW4" s="489"/>
      <c r="KIX4" s="489"/>
      <c r="KIY4" s="489"/>
      <c r="KIZ4" s="489"/>
      <c r="KJA4" s="489"/>
      <c r="KJB4" s="489"/>
      <c r="KJC4" s="489"/>
      <c r="KJD4" s="489"/>
      <c r="KJE4" s="489"/>
      <c r="KJF4" s="489"/>
      <c r="KJG4" s="489"/>
      <c r="KJH4" s="489"/>
      <c r="KJI4" s="489"/>
      <c r="KJJ4" s="489"/>
      <c r="KJK4" s="489"/>
      <c r="KJL4" s="489"/>
      <c r="KJM4" s="489"/>
      <c r="KJN4" s="489"/>
      <c r="KJO4" s="489"/>
      <c r="KJP4" s="489"/>
      <c r="KJQ4" s="489"/>
      <c r="KJR4" s="489"/>
      <c r="KJS4" s="489"/>
      <c r="KJT4" s="489"/>
      <c r="KJU4" s="489"/>
      <c r="KJV4" s="489"/>
      <c r="KJW4" s="489"/>
      <c r="KJX4" s="489"/>
      <c r="KJY4" s="489"/>
      <c r="KJZ4" s="489"/>
      <c r="KKA4" s="489"/>
      <c r="KKB4" s="489"/>
      <c r="KKC4" s="489"/>
      <c r="KKD4" s="489"/>
      <c r="KKE4" s="489"/>
      <c r="KKF4" s="489"/>
      <c r="KKG4" s="489"/>
      <c r="KKH4" s="489"/>
      <c r="KKI4" s="489"/>
      <c r="KKJ4" s="489"/>
      <c r="KKK4" s="489"/>
      <c r="KKL4" s="489"/>
      <c r="KKM4" s="489"/>
      <c r="KKN4" s="489"/>
      <c r="KKO4" s="489"/>
      <c r="KKP4" s="489"/>
      <c r="KKQ4" s="489"/>
      <c r="KKR4" s="489"/>
      <c r="KKS4" s="489"/>
      <c r="KKT4" s="489"/>
      <c r="KKU4" s="489"/>
      <c r="KKV4" s="489"/>
      <c r="KKW4" s="489"/>
      <c r="KKX4" s="489"/>
      <c r="KKY4" s="489"/>
      <c r="KKZ4" s="489"/>
      <c r="KLA4" s="489"/>
      <c r="KLB4" s="489"/>
      <c r="KLC4" s="489"/>
      <c r="KLD4" s="489"/>
      <c r="KLE4" s="489"/>
      <c r="KLF4" s="489"/>
      <c r="KLG4" s="489"/>
      <c r="KLH4" s="489"/>
      <c r="KLI4" s="489"/>
      <c r="KLJ4" s="489"/>
      <c r="KLK4" s="489"/>
      <c r="KLL4" s="489"/>
      <c r="KLM4" s="489"/>
      <c r="KLN4" s="489"/>
      <c r="KLO4" s="489"/>
      <c r="KLP4" s="489"/>
      <c r="KLQ4" s="489"/>
      <c r="KLR4" s="489"/>
      <c r="KLS4" s="489"/>
      <c r="KLT4" s="489"/>
      <c r="KLU4" s="489"/>
      <c r="KLV4" s="489"/>
      <c r="KLW4" s="489"/>
      <c r="KLX4" s="489"/>
      <c r="KLY4" s="489"/>
      <c r="KLZ4" s="489"/>
      <c r="KMA4" s="489"/>
      <c r="KMB4" s="489"/>
      <c r="KMC4" s="489"/>
      <c r="KMD4" s="489"/>
      <c r="KME4" s="489"/>
      <c r="KMF4" s="489"/>
      <c r="KMG4" s="489"/>
      <c r="KMH4" s="489"/>
      <c r="KMI4" s="489"/>
      <c r="KMJ4" s="489"/>
      <c r="KMK4" s="489"/>
      <c r="KML4" s="489"/>
      <c r="KMM4" s="489"/>
      <c r="KMN4" s="489"/>
      <c r="KMO4" s="489"/>
      <c r="KMP4" s="489"/>
      <c r="KMQ4" s="489"/>
      <c r="KMR4" s="489"/>
      <c r="KMS4" s="489"/>
      <c r="KMT4" s="489"/>
      <c r="KMU4" s="489"/>
      <c r="KMV4" s="489"/>
      <c r="KMW4" s="489"/>
      <c r="KMX4" s="489"/>
      <c r="KMY4" s="489"/>
      <c r="KMZ4" s="489"/>
      <c r="KNA4" s="489"/>
      <c r="KNB4" s="489"/>
      <c r="KNC4" s="489"/>
      <c r="KND4" s="489"/>
      <c r="KNE4" s="489"/>
      <c r="KNF4" s="489"/>
      <c r="KNG4" s="489"/>
      <c r="KNH4" s="489"/>
      <c r="KNI4" s="489"/>
      <c r="KNJ4" s="489"/>
      <c r="KNK4" s="489"/>
      <c r="KNL4" s="489"/>
      <c r="KNM4" s="489"/>
      <c r="KNN4" s="489"/>
      <c r="KNO4" s="489"/>
      <c r="KNP4" s="489"/>
      <c r="KNQ4" s="489"/>
      <c r="KNR4" s="489"/>
      <c r="KNS4" s="489"/>
      <c r="KNT4" s="489"/>
      <c r="KNU4" s="489"/>
      <c r="KNV4" s="489"/>
      <c r="KNW4" s="489"/>
      <c r="KNX4" s="489"/>
      <c r="KNY4" s="489"/>
      <c r="KNZ4" s="489"/>
      <c r="KOA4" s="489"/>
      <c r="KOB4" s="489"/>
      <c r="KOC4" s="489"/>
      <c r="KOD4" s="489"/>
      <c r="KOE4" s="489"/>
      <c r="KOF4" s="489"/>
      <c r="KOG4" s="489"/>
      <c r="KOH4" s="489"/>
      <c r="KOI4" s="489"/>
      <c r="KOJ4" s="489"/>
      <c r="KOK4" s="489"/>
      <c r="KOL4" s="489"/>
      <c r="KOM4" s="489"/>
      <c r="KON4" s="489"/>
      <c r="KOO4" s="489"/>
      <c r="KOP4" s="489"/>
      <c r="KOQ4" s="489"/>
      <c r="KOR4" s="489"/>
      <c r="KOS4" s="489"/>
      <c r="KOT4" s="489"/>
      <c r="KOU4" s="489"/>
      <c r="KOV4" s="489"/>
      <c r="KOW4" s="489"/>
      <c r="KOX4" s="489"/>
      <c r="KOY4" s="489"/>
      <c r="KOZ4" s="489"/>
      <c r="KPA4" s="489"/>
      <c r="KPB4" s="489"/>
      <c r="KPC4" s="489"/>
      <c r="KPD4" s="489"/>
      <c r="KPE4" s="489"/>
      <c r="KPF4" s="489"/>
      <c r="KPG4" s="489"/>
      <c r="KPH4" s="489"/>
      <c r="KPI4" s="489"/>
      <c r="KPJ4" s="489"/>
      <c r="KPK4" s="489"/>
      <c r="KPL4" s="489"/>
      <c r="KPM4" s="489"/>
      <c r="KPN4" s="489"/>
      <c r="KPO4" s="489"/>
      <c r="KPP4" s="489"/>
      <c r="KPQ4" s="489"/>
      <c r="KPR4" s="489"/>
      <c r="KPS4" s="489"/>
      <c r="KPT4" s="489"/>
      <c r="KPU4" s="489"/>
      <c r="KPV4" s="489"/>
      <c r="KPW4" s="489"/>
      <c r="KPX4" s="489"/>
      <c r="KPY4" s="489"/>
      <c r="KPZ4" s="489"/>
      <c r="KQA4" s="489"/>
      <c r="KQB4" s="489"/>
      <c r="KQC4" s="489"/>
      <c r="KQD4" s="489"/>
      <c r="KQE4" s="489"/>
      <c r="KQF4" s="489"/>
      <c r="KQG4" s="489"/>
      <c r="KQH4" s="489"/>
      <c r="KQI4" s="489"/>
      <c r="KQJ4" s="489"/>
      <c r="KQK4" s="489"/>
      <c r="KQL4" s="489"/>
      <c r="KQM4" s="489"/>
      <c r="KQN4" s="489"/>
      <c r="KQO4" s="489"/>
      <c r="KQP4" s="489"/>
      <c r="KQQ4" s="489"/>
      <c r="KQR4" s="489"/>
      <c r="KQS4" s="489"/>
      <c r="KQT4" s="489"/>
      <c r="KQU4" s="489"/>
      <c r="KQV4" s="489"/>
      <c r="KQW4" s="489"/>
      <c r="KQX4" s="489"/>
      <c r="KQY4" s="489"/>
      <c r="KQZ4" s="489"/>
      <c r="KRA4" s="489"/>
      <c r="KRB4" s="489"/>
      <c r="KRC4" s="489"/>
      <c r="KRD4" s="489"/>
      <c r="KRE4" s="489"/>
      <c r="KRF4" s="489"/>
      <c r="KRG4" s="489"/>
      <c r="KRH4" s="489"/>
      <c r="KRI4" s="489"/>
      <c r="KRJ4" s="489"/>
      <c r="KRK4" s="489"/>
      <c r="KRL4" s="489"/>
      <c r="KRM4" s="489"/>
      <c r="KRN4" s="489"/>
      <c r="KRO4" s="489"/>
      <c r="KRP4" s="489"/>
      <c r="KRQ4" s="489"/>
      <c r="KRR4" s="489"/>
      <c r="KRS4" s="489"/>
      <c r="KRT4" s="489"/>
      <c r="KRU4" s="489"/>
      <c r="KRV4" s="489"/>
      <c r="KRW4" s="489"/>
      <c r="KRX4" s="489"/>
      <c r="KRY4" s="489"/>
      <c r="KRZ4" s="489"/>
      <c r="KSA4" s="489"/>
      <c r="KSB4" s="489"/>
      <c r="KSC4" s="489"/>
      <c r="KSD4" s="489"/>
      <c r="KSE4" s="489"/>
      <c r="KSF4" s="489"/>
      <c r="KSG4" s="489"/>
      <c r="KSH4" s="489"/>
      <c r="KSI4" s="489"/>
      <c r="KSJ4" s="489"/>
      <c r="KSK4" s="489"/>
      <c r="KSL4" s="489"/>
      <c r="KSM4" s="489"/>
      <c r="KSN4" s="489"/>
      <c r="KSO4" s="489"/>
      <c r="KSP4" s="489"/>
      <c r="KSQ4" s="489"/>
      <c r="KSR4" s="489"/>
      <c r="KSS4" s="489"/>
      <c r="KST4" s="489"/>
      <c r="KSU4" s="489"/>
      <c r="KSV4" s="489"/>
      <c r="KSW4" s="489"/>
      <c r="KSX4" s="489"/>
      <c r="KSY4" s="489"/>
      <c r="KSZ4" s="489"/>
      <c r="KTA4" s="489"/>
      <c r="KTB4" s="489"/>
      <c r="KTC4" s="489"/>
      <c r="KTD4" s="489"/>
      <c r="KTE4" s="489"/>
      <c r="KTF4" s="489"/>
      <c r="KTG4" s="489"/>
      <c r="KTH4" s="489"/>
      <c r="KTI4" s="489"/>
      <c r="KTJ4" s="489"/>
      <c r="KTK4" s="489"/>
      <c r="KTL4" s="489"/>
      <c r="KTM4" s="489"/>
      <c r="KTN4" s="489"/>
      <c r="KTO4" s="489"/>
      <c r="KTP4" s="489"/>
      <c r="KTQ4" s="489"/>
      <c r="KTR4" s="489"/>
      <c r="KTS4" s="489"/>
      <c r="KTT4" s="489"/>
      <c r="KTU4" s="489"/>
      <c r="KTV4" s="489"/>
      <c r="KTW4" s="489"/>
      <c r="KTX4" s="489"/>
      <c r="KTY4" s="489"/>
      <c r="KTZ4" s="489"/>
      <c r="KUA4" s="489"/>
      <c r="KUB4" s="489"/>
      <c r="KUC4" s="489"/>
      <c r="KUD4" s="489"/>
      <c r="KUE4" s="489"/>
      <c r="KUF4" s="489"/>
      <c r="KUG4" s="489"/>
      <c r="KUH4" s="489"/>
      <c r="KUI4" s="489"/>
      <c r="KUJ4" s="489"/>
      <c r="KUK4" s="489"/>
      <c r="KUL4" s="489"/>
      <c r="KUM4" s="489"/>
      <c r="KUN4" s="489"/>
      <c r="KUO4" s="489"/>
      <c r="KUP4" s="489"/>
      <c r="KUQ4" s="489"/>
      <c r="KUR4" s="489"/>
      <c r="KUS4" s="489"/>
      <c r="KUT4" s="489"/>
      <c r="KUU4" s="489"/>
      <c r="KUV4" s="489"/>
      <c r="KUW4" s="489"/>
      <c r="KUX4" s="489"/>
      <c r="KUY4" s="489"/>
      <c r="KUZ4" s="489"/>
      <c r="KVA4" s="489"/>
      <c r="KVB4" s="489"/>
      <c r="KVC4" s="489"/>
      <c r="KVD4" s="489"/>
      <c r="KVE4" s="489"/>
      <c r="KVF4" s="489"/>
      <c r="KVG4" s="489"/>
      <c r="KVH4" s="489"/>
      <c r="KVI4" s="489"/>
      <c r="KVJ4" s="489"/>
      <c r="KVK4" s="489"/>
      <c r="KVL4" s="489"/>
      <c r="KVM4" s="489"/>
      <c r="KVN4" s="489"/>
      <c r="KVO4" s="489"/>
      <c r="KVP4" s="489"/>
      <c r="KVQ4" s="489"/>
      <c r="KVR4" s="489"/>
      <c r="KVS4" s="489"/>
      <c r="KVT4" s="489"/>
      <c r="KVU4" s="489"/>
      <c r="KVV4" s="489"/>
      <c r="KVW4" s="489"/>
      <c r="KVX4" s="489"/>
      <c r="KVY4" s="489"/>
      <c r="KVZ4" s="489"/>
      <c r="KWA4" s="489"/>
      <c r="KWB4" s="489"/>
      <c r="KWC4" s="489"/>
      <c r="KWD4" s="489"/>
      <c r="KWE4" s="489"/>
      <c r="KWF4" s="489"/>
      <c r="KWG4" s="489"/>
      <c r="KWH4" s="489"/>
      <c r="KWI4" s="489"/>
      <c r="KWJ4" s="489"/>
      <c r="KWK4" s="489"/>
      <c r="KWL4" s="489"/>
      <c r="KWM4" s="489"/>
      <c r="KWN4" s="489"/>
      <c r="KWO4" s="489"/>
      <c r="KWP4" s="489"/>
      <c r="KWQ4" s="489"/>
      <c r="KWR4" s="489"/>
      <c r="KWS4" s="489"/>
      <c r="KWT4" s="489"/>
      <c r="KWU4" s="489"/>
      <c r="KWV4" s="489"/>
      <c r="KWW4" s="489"/>
      <c r="KWX4" s="489"/>
      <c r="KWY4" s="489"/>
      <c r="KWZ4" s="489"/>
      <c r="KXA4" s="489"/>
      <c r="KXB4" s="489"/>
      <c r="KXC4" s="489"/>
      <c r="KXD4" s="489"/>
      <c r="KXE4" s="489"/>
      <c r="KXF4" s="489"/>
      <c r="KXG4" s="489"/>
      <c r="KXH4" s="489"/>
      <c r="KXI4" s="489"/>
      <c r="KXJ4" s="489"/>
      <c r="KXK4" s="489"/>
      <c r="KXL4" s="489"/>
      <c r="KXM4" s="489"/>
      <c r="KXN4" s="489"/>
      <c r="KXO4" s="489"/>
      <c r="KXP4" s="489"/>
      <c r="KXQ4" s="489"/>
      <c r="KXR4" s="489"/>
      <c r="KXS4" s="489"/>
      <c r="KXT4" s="489"/>
      <c r="KXU4" s="489"/>
      <c r="KXV4" s="489"/>
      <c r="KXW4" s="489"/>
      <c r="KXX4" s="489"/>
      <c r="KXY4" s="489"/>
      <c r="KXZ4" s="489"/>
      <c r="KYA4" s="489"/>
      <c r="KYB4" s="489"/>
      <c r="KYC4" s="489"/>
      <c r="KYD4" s="489"/>
      <c r="KYE4" s="489"/>
      <c r="KYF4" s="489"/>
      <c r="KYG4" s="489"/>
      <c r="KYH4" s="489"/>
      <c r="KYI4" s="489"/>
      <c r="KYJ4" s="489"/>
      <c r="KYK4" s="489"/>
      <c r="KYL4" s="489"/>
      <c r="KYM4" s="489"/>
      <c r="KYN4" s="489"/>
      <c r="KYO4" s="489"/>
      <c r="KYP4" s="489"/>
      <c r="KYQ4" s="489"/>
      <c r="KYR4" s="489"/>
      <c r="KYS4" s="489"/>
      <c r="KYT4" s="489"/>
      <c r="KYU4" s="489"/>
      <c r="KYV4" s="489"/>
      <c r="KYW4" s="489"/>
      <c r="KYX4" s="489"/>
      <c r="KYY4" s="489"/>
      <c r="KYZ4" s="489"/>
      <c r="KZA4" s="489"/>
      <c r="KZB4" s="489"/>
      <c r="KZC4" s="489"/>
      <c r="KZD4" s="489"/>
      <c r="KZE4" s="489"/>
      <c r="KZF4" s="489"/>
      <c r="KZG4" s="489"/>
      <c r="KZH4" s="489"/>
      <c r="KZI4" s="489"/>
      <c r="KZJ4" s="489"/>
      <c r="KZK4" s="489"/>
      <c r="KZL4" s="489"/>
      <c r="KZM4" s="489"/>
      <c r="KZN4" s="489"/>
      <c r="KZO4" s="489"/>
      <c r="KZP4" s="489"/>
      <c r="KZQ4" s="489"/>
      <c r="KZR4" s="489"/>
      <c r="KZS4" s="489"/>
      <c r="KZT4" s="489"/>
      <c r="KZU4" s="489"/>
      <c r="KZV4" s="489"/>
      <c r="KZW4" s="489"/>
      <c r="KZX4" s="489"/>
      <c r="KZY4" s="489"/>
      <c r="KZZ4" s="489"/>
      <c r="LAA4" s="489"/>
      <c r="LAB4" s="489"/>
      <c r="LAC4" s="489"/>
      <c r="LAD4" s="489"/>
      <c r="LAE4" s="489"/>
      <c r="LAF4" s="489"/>
      <c r="LAG4" s="489"/>
      <c r="LAH4" s="489"/>
      <c r="LAI4" s="489"/>
      <c r="LAJ4" s="489"/>
      <c r="LAK4" s="489"/>
      <c r="LAL4" s="489"/>
      <c r="LAM4" s="489"/>
      <c r="LAN4" s="489"/>
      <c r="LAO4" s="489"/>
      <c r="LAP4" s="489"/>
      <c r="LAQ4" s="489"/>
      <c r="LAR4" s="489"/>
      <c r="LAS4" s="489"/>
      <c r="LAT4" s="489"/>
      <c r="LAU4" s="489"/>
      <c r="LAV4" s="489"/>
      <c r="LAW4" s="489"/>
      <c r="LAX4" s="489"/>
      <c r="LAY4" s="489"/>
      <c r="LAZ4" s="489"/>
      <c r="LBA4" s="489"/>
      <c r="LBB4" s="489"/>
      <c r="LBC4" s="489"/>
      <c r="LBD4" s="489"/>
      <c r="LBE4" s="489"/>
      <c r="LBF4" s="489"/>
      <c r="LBG4" s="489"/>
      <c r="LBH4" s="489"/>
      <c r="LBI4" s="489"/>
      <c r="LBJ4" s="489"/>
      <c r="LBK4" s="489"/>
      <c r="LBL4" s="489"/>
      <c r="LBM4" s="489"/>
      <c r="LBN4" s="489"/>
      <c r="LBO4" s="489"/>
      <c r="LBP4" s="489"/>
      <c r="LBQ4" s="489"/>
      <c r="LBR4" s="489"/>
      <c r="LBS4" s="489"/>
      <c r="LBT4" s="489"/>
      <c r="LBU4" s="489"/>
      <c r="LBV4" s="489"/>
      <c r="LBW4" s="489"/>
      <c r="LBX4" s="489"/>
      <c r="LBY4" s="489"/>
      <c r="LBZ4" s="489"/>
      <c r="LCA4" s="489"/>
      <c r="LCB4" s="489"/>
      <c r="LCC4" s="489"/>
      <c r="LCD4" s="489"/>
      <c r="LCE4" s="489"/>
      <c r="LCF4" s="489"/>
      <c r="LCG4" s="489"/>
      <c r="LCH4" s="489"/>
      <c r="LCI4" s="489"/>
      <c r="LCJ4" s="489"/>
      <c r="LCK4" s="489"/>
      <c r="LCL4" s="489"/>
      <c r="LCM4" s="489"/>
      <c r="LCN4" s="489"/>
      <c r="LCO4" s="489"/>
      <c r="LCP4" s="489"/>
      <c r="LCQ4" s="489"/>
      <c r="LCR4" s="489"/>
      <c r="LCS4" s="489"/>
      <c r="LCT4" s="489"/>
      <c r="LCU4" s="489"/>
      <c r="LCV4" s="489"/>
      <c r="LCW4" s="489"/>
      <c r="LCX4" s="489"/>
      <c r="LCY4" s="489"/>
      <c r="LCZ4" s="489"/>
      <c r="LDA4" s="489"/>
      <c r="LDB4" s="489"/>
      <c r="LDC4" s="489"/>
      <c r="LDD4" s="489"/>
      <c r="LDE4" s="489"/>
      <c r="LDF4" s="489"/>
      <c r="LDG4" s="489"/>
      <c r="LDH4" s="489"/>
      <c r="LDI4" s="489"/>
      <c r="LDJ4" s="489"/>
      <c r="LDK4" s="489"/>
      <c r="LDL4" s="489"/>
      <c r="LDM4" s="489"/>
      <c r="LDN4" s="489"/>
      <c r="LDO4" s="489"/>
      <c r="LDP4" s="489"/>
      <c r="LDQ4" s="489"/>
      <c r="LDR4" s="489"/>
      <c r="LDS4" s="489"/>
      <c r="LDT4" s="489"/>
      <c r="LDU4" s="489"/>
      <c r="LDV4" s="489"/>
      <c r="LDW4" s="489"/>
      <c r="LDX4" s="489"/>
      <c r="LDY4" s="489"/>
      <c r="LDZ4" s="489"/>
      <c r="LEA4" s="489"/>
      <c r="LEB4" s="489"/>
      <c r="LEC4" s="489"/>
      <c r="LED4" s="489"/>
      <c r="LEE4" s="489"/>
      <c r="LEF4" s="489"/>
      <c r="LEG4" s="489"/>
      <c r="LEH4" s="489"/>
      <c r="LEI4" s="489"/>
      <c r="LEJ4" s="489"/>
      <c r="LEK4" s="489"/>
      <c r="LEL4" s="489"/>
      <c r="LEM4" s="489"/>
      <c r="LEN4" s="489"/>
      <c r="LEO4" s="489"/>
      <c r="LEP4" s="489"/>
      <c r="LEQ4" s="489"/>
      <c r="LER4" s="489"/>
      <c r="LES4" s="489"/>
      <c r="LET4" s="489"/>
      <c r="LEU4" s="489"/>
      <c r="LEV4" s="489"/>
      <c r="LEW4" s="489"/>
      <c r="LEX4" s="489"/>
      <c r="LEY4" s="489"/>
      <c r="LEZ4" s="489"/>
      <c r="LFA4" s="489"/>
      <c r="LFB4" s="489"/>
      <c r="LFC4" s="489"/>
      <c r="LFD4" s="489"/>
      <c r="LFE4" s="489"/>
      <c r="LFF4" s="489"/>
      <c r="LFG4" s="489"/>
      <c r="LFH4" s="489"/>
      <c r="LFI4" s="489"/>
      <c r="LFJ4" s="489"/>
      <c r="LFK4" s="489"/>
      <c r="LFL4" s="489"/>
      <c r="LFM4" s="489"/>
      <c r="LFN4" s="489"/>
      <c r="LFO4" s="489"/>
      <c r="LFP4" s="489"/>
      <c r="LFQ4" s="489"/>
      <c r="LFR4" s="489"/>
      <c r="LFS4" s="489"/>
      <c r="LFT4" s="489"/>
      <c r="LFU4" s="489"/>
      <c r="LFV4" s="489"/>
      <c r="LFW4" s="489"/>
      <c r="LFX4" s="489"/>
      <c r="LFY4" s="489"/>
      <c r="LFZ4" s="489"/>
      <c r="LGA4" s="489"/>
      <c r="LGB4" s="489"/>
      <c r="LGC4" s="489"/>
      <c r="LGD4" s="489"/>
      <c r="LGE4" s="489"/>
      <c r="LGF4" s="489"/>
      <c r="LGG4" s="489"/>
      <c r="LGH4" s="489"/>
      <c r="LGI4" s="489"/>
      <c r="LGJ4" s="489"/>
      <c r="LGK4" s="489"/>
      <c r="LGL4" s="489"/>
      <c r="LGM4" s="489"/>
      <c r="LGN4" s="489"/>
      <c r="LGO4" s="489"/>
      <c r="LGP4" s="489"/>
      <c r="LGQ4" s="489"/>
      <c r="LGR4" s="489"/>
      <c r="LGS4" s="489"/>
      <c r="LGT4" s="489"/>
      <c r="LGU4" s="489"/>
      <c r="LGV4" s="489"/>
      <c r="LGW4" s="489"/>
      <c r="LGX4" s="489"/>
      <c r="LGY4" s="489"/>
      <c r="LGZ4" s="489"/>
      <c r="LHA4" s="489"/>
      <c r="LHB4" s="489"/>
      <c r="LHC4" s="489"/>
      <c r="LHD4" s="489"/>
      <c r="LHE4" s="489"/>
      <c r="LHF4" s="489"/>
      <c r="LHG4" s="489"/>
      <c r="LHH4" s="489"/>
      <c r="LHI4" s="489"/>
      <c r="LHJ4" s="489"/>
      <c r="LHK4" s="489"/>
      <c r="LHL4" s="489"/>
      <c r="LHM4" s="489"/>
      <c r="LHN4" s="489"/>
      <c r="LHO4" s="489"/>
      <c r="LHP4" s="489"/>
      <c r="LHQ4" s="489"/>
      <c r="LHR4" s="489"/>
      <c r="LHS4" s="489"/>
      <c r="LHT4" s="489"/>
      <c r="LHU4" s="489"/>
      <c r="LHV4" s="489"/>
      <c r="LHW4" s="489"/>
      <c r="LHX4" s="489"/>
      <c r="LHY4" s="489"/>
      <c r="LHZ4" s="489"/>
      <c r="LIA4" s="489"/>
      <c r="LIB4" s="489"/>
      <c r="LIC4" s="489"/>
      <c r="LID4" s="489"/>
      <c r="LIE4" s="489"/>
      <c r="LIF4" s="489"/>
      <c r="LIG4" s="489"/>
      <c r="LIH4" s="489"/>
      <c r="LII4" s="489"/>
      <c r="LIJ4" s="489"/>
      <c r="LIK4" s="489"/>
      <c r="LIL4" s="489"/>
      <c r="LIM4" s="489"/>
      <c r="LIN4" s="489"/>
      <c r="LIO4" s="489"/>
      <c r="LIP4" s="489"/>
      <c r="LIQ4" s="489"/>
      <c r="LIR4" s="489"/>
      <c r="LIS4" s="489"/>
      <c r="LIT4" s="489"/>
      <c r="LIU4" s="489"/>
      <c r="LIV4" s="489"/>
      <c r="LIW4" s="489"/>
      <c r="LIX4" s="489"/>
      <c r="LIY4" s="489"/>
      <c r="LIZ4" s="489"/>
      <c r="LJA4" s="489"/>
      <c r="LJB4" s="489"/>
      <c r="LJC4" s="489"/>
      <c r="LJD4" s="489"/>
      <c r="LJE4" s="489"/>
      <c r="LJF4" s="489"/>
      <c r="LJG4" s="489"/>
      <c r="LJH4" s="489"/>
      <c r="LJI4" s="489"/>
      <c r="LJJ4" s="489"/>
      <c r="LJK4" s="489"/>
      <c r="LJL4" s="489"/>
      <c r="LJM4" s="489"/>
      <c r="LJN4" s="489"/>
      <c r="LJO4" s="489"/>
      <c r="LJP4" s="489"/>
      <c r="LJQ4" s="489"/>
      <c r="LJR4" s="489"/>
      <c r="LJS4" s="489"/>
      <c r="LJT4" s="489"/>
      <c r="LJU4" s="489"/>
      <c r="LJV4" s="489"/>
      <c r="LJW4" s="489"/>
      <c r="LJX4" s="489"/>
      <c r="LJY4" s="489"/>
      <c r="LJZ4" s="489"/>
      <c r="LKA4" s="489"/>
      <c r="LKB4" s="489"/>
      <c r="LKC4" s="489"/>
      <c r="LKD4" s="489"/>
      <c r="LKE4" s="489"/>
      <c r="LKF4" s="489"/>
      <c r="LKG4" s="489"/>
      <c r="LKH4" s="489"/>
      <c r="LKI4" s="489"/>
      <c r="LKJ4" s="489"/>
      <c r="LKK4" s="489"/>
      <c r="LKL4" s="489"/>
      <c r="LKM4" s="489"/>
      <c r="LKN4" s="489"/>
      <c r="LKO4" s="489"/>
      <c r="LKP4" s="489"/>
      <c r="LKQ4" s="489"/>
      <c r="LKR4" s="489"/>
      <c r="LKS4" s="489"/>
      <c r="LKT4" s="489"/>
      <c r="LKU4" s="489"/>
      <c r="LKV4" s="489"/>
      <c r="LKW4" s="489"/>
      <c r="LKX4" s="489"/>
      <c r="LKY4" s="489"/>
      <c r="LKZ4" s="489"/>
      <c r="LLA4" s="489"/>
      <c r="LLB4" s="489"/>
      <c r="LLC4" s="489"/>
      <c r="LLD4" s="489"/>
      <c r="LLE4" s="489"/>
      <c r="LLF4" s="489"/>
      <c r="LLG4" s="489"/>
      <c r="LLH4" s="489"/>
      <c r="LLI4" s="489"/>
      <c r="LLJ4" s="489"/>
      <c r="LLK4" s="489"/>
      <c r="LLL4" s="489"/>
      <c r="LLM4" s="489"/>
      <c r="LLN4" s="489"/>
      <c r="LLO4" s="489"/>
      <c r="LLP4" s="489"/>
      <c r="LLQ4" s="489"/>
      <c r="LLR4" s="489"/>
      <c r="LLS4" s="489"/>
      <c r="LLT4" s="489"/>
      <c r="LLU4" s="489"/>
      <c r="LLV4" s="489"/>
      <c r="LLW4" s="489"/>
      <c r="LLX4" s="489"/>
      <c r="LLY4" s="489"/>
      <c r="LLZ4" s="489"/>
      <c r="LMA4" s="489"/>
      <c r="LMB4" s="489"/>
      <c r="LMC4" s="489"/>
      <c r="LMD4" s="489"/>
      <c r="LME4" s="489"/>
      <c r="LMF4" s="489"/>
      <c r="LMG4" s="489"/>
      <c r="LMH4" s="489"/>
      <c r="LMI4" s="489"/>
      <c r="LMJ4" s="489"/>
      <c r="LMK4" s="489"/>
      <c r="LML4" s="489"/>
      <c r="LMM4" s="489"/>
      <c r="LMN4" s="489"/>
      <c r="LMO4" s="489"/>
      <c r="LMP4" s="489"/>
      <c r="LMQ4" s="489"/>
      <c r="LMR4" s="489"/>
      <c r="LMS4" s="489"/>
      <c r="LMT4" s="489"/>
      <c r="LMU4" s="489"/>
      <c r="LMV4" s="489"/>
      <c r="LMW4" s="489"/>
      <c r="LMX4" s="489"/>
      <c r="LMY4" s="489"/>
      <c r="LMZ4" s="489"/>
      <c r="LNA4" s="489"/>
      <c r="LNB4" s="489"/>
      <c r="LNC4" s="489"/>
      <c r="LND4" s="489"/>
      <c r="LNE4" s="489"/>
      <c r="LNF4" s="489"/>
      <c r="LNG4" s="489"/>
      <c r="LNH4" s="489"/>
      <c r="LNI4" s="489"/>
      <c r="LNJ4" s="489"/>
      <c r="LNK4" s="489"/>
      <c r="LNL4" s="489"/>
      <c r="LNM4" s="489"/>
      <c r="LNN4" s="489"/>
      <c r="LNO4" s="489"/>
      <c r="LNP4" s="489"/>
      <c r="LNQ4" s="489"/>
      <c r="LNR4" s="489"/>
      <c r="LNS4" s="489"/>
      <c r="LNT4" s="489"/>
      <c r="LNU4" s="489"/>
      <c r="LNV4" s="489"/>
      <c r="LNW4" s="489"/>
      <c r="LNX4" s="489"/>
      <c r="LNY4" s="489"/>
      <c r="LNZ4" s="489"/>
      <c r="LOA4" s="489"/>
      <c r="LOB4" s="489"/>
      <c r="LOC4" s="489"/>
      <c r="LOD4" s="489"/>
      <c r="LOE4" s="489"/>
      <c r="LOF4" s="489"/>
      <c r="LOG4" s="489"/>
      <c r="LOH4" s="489"/>
      <c r="LOI4" s="489"/>
      <c r="LOJ4" s="489"/>
      <c r="LOK4" s="489"/>
      <c r="LOL4" s="489"/>
      <c r="LOM4" s="489"/>
      <c r="LON4" s="489"/>
      <c r="LOO4" s="489"/>
      <c r="LOP4" s="489"/>
      <c r="LOQ4" s="489"/>
      <c r="LOR4" s="489"/>
      <c r="LOS4" s="489"/>
      <c r="LOT4" s="489"/>
      <c r="LOU4" s="489"/>
      <c r="LOV4" s="489"/>
      <c r="LOW4" s="489"/>
      <c r="LOX4" s="489"/>
      <c r="LOY4" s="489"/>
      <c r="LOZ4" s="489"/>
      <c r="LPA4" s="489"/>
      <c r="LPB4" s="489"/>
      <c r="LPC4" s="489"/>
      <c r="LPD4" s="489"/>
      <c r="LPE4" s="489"/>
      <c r="LPF4" s="489"/>
      <c r="LPG4" s="489"/>
      <c r="LPH4" s="489"/>
      <c r="LPI4" s="489"/>
      <c r="LPJ4" s="489"/>
      <c r="LPK4" s="489"/>
      <c r="LPL4" s="489"/>
      <c r="LPM4" s="489"/>
      <c r="LPN4" s="489"/>
      <c r="LPO4" s="489"/>
      <c r="LPP4" s="489"/>
      <c r="LPQ4" s="489"/>
      <c r="LPR4" s="489"/>
      <c r="LPS4" s="489"/>
      <c r="LPT4" s="489"/>
      <c r="LPU4" s="489"/>
      <c r="LPV4" s="489"/>
      <c r="LPW4" s="489"/>
      <c r="LPX4" s="489"/>
      <c r="LPY4" s="489"/>
      <c r="LPZ4" s="489"/>
      <c r="LQA4" s="489"/>
      <c r="LQB4" s="489"/>
      <c r="LQC4" s="489"/>
      <c r="LQD4" s="489"/>
      <c r="LQE4" s="489"/>
      <c r="LQF4" s="489"/>
      <c r="LQG4" s="489"/>
      <c r="LQH4" s="489"/>
      <c r="LQI4" s="489"/>
      <c r="LQJ4" s="489"/>
      <c r="LQK4" s="489"/>
      <c r="LQL4" s="489"/>
      <c r="LQM4" s="489"/>
      <c r="LQN4" s="489"/>
      <c r="LQO4" s="489"/>
      <c r="LQP4" s="489"/>
      <c r="LQQ4" s="489"/>
      <c r="LQR4" s="489"/>
      <c r="LQS4" s="489"/>
      <c r="LQT4" s="489"/>
      <c r="LQU4" s="489"/>
      <c r="LQV4" s="489"/>
      <c r="LQW4" s="489"/>
      <c r="LQX4" s="489"/>
      <c r="LQY4" s="489"/>
      <c r="LQZ4" s="489"/>
      <c r="LRA4" s="489"/>
      <c r="LRB4" s="489"/>
      <c r="LRC4" s="489"/>
      <c r="LRD4" s="489"/>
      <c r="LRE4" s="489"/>
      <c r="LRF4" s="489"/>
      <c r="LRG4" s="489"/>
      <c r="LRH4" s="489"/>
      <c r="LRI4" s="489"/>
      <c r="LRJ4" s="489"/>
      <c r="LRK4" s="489"/>
      <c r="LRL4" s="489"/>
      <c r="LRM4" s="489"/>
      <c r="LRN4" s="489"/>
      <c r="LRO4" s="489"/>
      <c r="LRP4" s="489"/>
      <c r="LRQ4" s="489"/>
      <c r="LRR4" s="489"/>
      <c r="LRS4" s="489"/>
      <c r="LRT4" s="489"/>
      <c r="LRU4" s="489"/>
      <c r="LRV4" s="489"/>
      <c r="LRW4" s="489"/>
      <c r="LRX4" s="489"/>
      <c r="LRY4" s="489"/>
      <c r="LRZ4" s="489"/>
      <c r="LSA4" s="489"/>
      <c r="LSB4" s="489"/>
      <c r="LSC4" s="489"/>
      <c r="LSD4" s="489"/>
      <c r="LSE4" s="489"/>
      <c r="LSF4" s="489"/>
      <c r="LSG4" s="489"/>
      <c r="LSH4" s="489"/>
      <c r="LSI4" s="489"/>
      <c r="LSJ4" s="489"/>
      <c r="LSK4" s="489"/>
      <c r="LSL4" s="489"/>
      <c r="LSM4" s="489"/>
      <c r="LSN4" s="489"/>
      <c r="LSO4" s="489"/>
      <c r="LSP4" s="489"/>
      <c r="LSQ4" s="489"/>
      <c r="LSR4" s="489"/>
      <c r="LSS4" s="489"/>
      <c r="LST4" s="489"/>
      <c r="LSU4" s="489"/>
      <c r="LSV4" s="489"/>
      <c r="LSW4" s="489"/>
      <c r="LSX4" s="489"/>
      <c r="LSY4" s="489"/>
      <c r="LSZ4" s="489"/>
      <c r="LTA4" s="489"/>
      <c r="LTB4" s="489"/>
      <c r="LTC4" s="489"/>
      <c r="LTD4" s="489"/>
      <c r="LTE4" s="489"/>
      <c r="LTF4" s="489"/>
      <c r="LTG4" s="489"/>
      <c r="LTH4" s="489"/>
      <c r="LTI4" s="489"/>
      <c r="LTJ4" s="489"/>
      <c r="LTK4" s="489"/>
      <c r="LTL4" s="489"/>
      <c r="LTM4" s="489"/>
      <c r="LTN4" s="489"/>
      <c r="LTO4" s="489"/>
      <c r="LTP4" s="489"/>
      <c r="LTQ4" s="489"/>
      <c r="LTR4" s="489"/>
      <c r="LTS4" s="489"/>
      <c r="LTT4" s="489"/>
      <c r="LTU4" s="489"/>
      <c r="LTV4" s="489"/>
      <c r="LTW4" s="489"/>
      <c r="LTX4" s="489"/>
      <c r="LTY4" s="489"/>
      <c r="LTZ4" s="489"/>
      <c r="LUA4" s="489"/>
      <c r="LUB4" s="489"/>
      <c r="LUC4" s="489"/>
      <c r="LUD4" s="489"/>
      <c r="LUE4" s="489"/>
      <c r="LUF4" s="489"/>
      <c r="LUG4" s="489"/>
      <c r="LUH4" s="489"/>
      <c r="LUI4" s="489"/>
      <c r="LUJ4" s="489"/>
      <c r="LUK4" s="489"/>
      <c r="LUL4" s="489"/>
      <c r="LUM4" s="489"/>
      <c r="LUN4" s="489"/>
      <c r="LUO4" s="489"/>
      <c r="LUP4" s="489"/>
      <c r="LUQ4" s="489"/>
      <c r="LUR4" s="489"/>
      <c r="LUS4" s="489"/>
      <c r="LUT4" s="489"/>
      <c r="LUU4" s="489"/>
      <c r="LUV4" s="489"/>
      <c r="LUW4" s="489"/>
      <c r="LUX4" s="489"/>
      <c r="LUY4" s="489"/>
      <c r="LUZ4" s="489"/>
      <c r="LVA4" s="489"/>
      <c r="LVB4" s="489"/>
      <c r="LVC4" s="489"/>
      <c r="LVD4" s="489"/>
      <c r="LVE4" s="489"/>
      <c r="LVF4" s="489"/>
      <c r="LVG4" s="489"/>
      <c r="LVH4" s="489"/>
      <c r="LVI4" s="489"/>
      <c r="LVJ4" s="489"/>
      <c r="LVK4" s="489"/>
      <c r="LVL4" s="489"/>
      <c r="LVM4" s="489"/>
      <c r="LVN4" s="489"/>
      <c r="LVO4" s="489"/>
      <c r="LVP4" s="489"/>
      <c r="LVQ4" s="489"/>
      <c r="LVR4" s="489"/>
      <c r="LVS4" s="489"/>
      <c r="LVT4" s="489"/>
      <c r="LVU4" s="489"/>
      <c r="LVV4" s="489"/>
      <c r="LVW4" s="489"/>
      <c r="LVX4" s="489"/>
      <c r="LVY4" s="489"/>
      <c r="LVZ4" s="489"/>
      <c r="LWA4" s="489"/>
      <c r="LWB4" s="489"/>
      <c r="LWC4" s="489"/>
      <c r="LWD4" s="489"/>
      <c r="LWE4" s="489"/>
      <c r="LWF4" s="489"/>
      <c r="LWG4" s="489"/>
      <c r="LWH4" s="489"/>
      <c r="LWI4" s="489"/>
      <c r="LWJ4" s="489"/>
      <c r="LWK4" s="489"/>
      <c r="LWL4" s="489"/>
      <c r="LWM4" s="489"/>
      <c r="LWN4" s="489"/>
      <c r="LWO4" s="489"/>
      <c r="LWP4" s="489"/>
      <c r="LWQ4" s="489"/>
      <c r="LWR4" s="489"/>
      <c r="LWS4" s="489"/>
      <c r="LWT4" s="489"/>
      <c r="LWU4" s="489"/>
      <c r="LWV4" s="489"/>
      <c r="LWW4" s="489"/>
      <c r="LWX4" s="489"/>
      <c r="LWY4" s="489"/>
      <c r="LWZ4" s="489"/>
      <c r="LXA4" s="489"/>
      <c r="LXB4" s="489"/>
      <c r="LXC4" s="489"/>
      <c r="LXD4" s="489"/>
      <c r="LXE4" s="489"/>
      <c r="LXF4" s="489"/>
      <c r="LXG4" s="489"/>
      <c r="LXH4" s="489"/>
      <c r="LXI4" s="489"/>
      <c r="LXJ4" s="489"/>
      <c r="LXK4" s="489"/>
      <c r="LXL4" s="489"/>
      <c r="LXM4" s="489"/>
      <c r="LXN4" s="489"/>
      <c r="LXO4" s="489"/>
      <c r="LXP4" s="489"/>
      <c r="LXQ4" s="489"/>
      <c r="LXR4" s="489"/>
      <c r="LXS4" s="489"/>
      <c r="LXT4" s="489"/>
      <c r="LXU4" s="489"/>
      <c r="LXV4" s="489"/>
      <c r="LXW4" s="489"/>
      <c r="LXX4" s="489"/>
      <c r="LXY4" s="489"/>
      <c r="LXZ4" s="489"/>
      <c r="LYA4" s="489"/>
      <c r="LYB4" s="489"/>
      <c r="LYC4" s="489"/>
      <c r="LYD4" s="489"/>
      <c r="LYE4" s="489"/>
      <c r="LYF4" s="489"/>
      <c r="LYG4" s="489"/>
      <c r="LYH4" s="489"/>
      <c r="LYI4" s="489"/>
      <c r="LYJ4" s="489"/>
      <c r="LYK4" s="489"/>
      <c r="LYL4" s="489"/>
      <c r="LYM4" s="489"/>
      <c r="LYN4" s="489"/>
      <c r="LYO4" s="489"/>
      <c r="LYP4" s="489"/>
      <c r="LYQ4" s="489"/>
      <c r="LYR4" s="489"/>
      <c r="LYS4" s="489"/>
      <c r="LYT4" s="489"/>
      <c r="LYU4" s="489"/>
      <c r="LYV4" s="489"/>
      <c r="LYW4" s="489"/>
      <c r="LYX4" s="489"/>
      <c r="LYY4" s="489"/>
      <c r="LYZ4" s="489"/>
      <c r="LZA4" s="489"/>
      <c r="LZB4" s="489"/>
      <c r="LZC4" s="489"/>
      <c r="LZD4" s="489"/>
      <c r="LZE4" s="489"/>
      <c r="LZF4" s="489"/>
      <c r="LZG4" s="489"/>
      <c r="LZH4" s="489"/>
      <c r="LZI4" s="489"/>
      <c r="LZJ4" s="489"/>
      <c r="LZK4" s="489"/>
      <c r="LZL4" s="489"/>
      <c r="LZM4" s="489"/>
      <c r="LZN4" s="489"/>
      <c r="LZO4" s="489"/>
      <c r="LZP4" s="489"/>
      <c r="LZQ4" s="489"/>
      <c r="LZR4" s="489"/>
      <c r="LZS4" s="489"/>
      <c r="LZT4" s="489"/>
      <c r="LZU4" s="489"/>
      <c r="LZV4" s="489"/>
      <c r="LZW4" s="489"/>
      <c r="LZX4" s="489"/>
      <c r="LZY4" s="489"/>
      <c r="LZZ4" s="489"/>
      <c r="MAA4" s="489"/>
      <c r="MAB4" s="489"/>
      <c r="MAC4" s="489"/>
      <c r="MAD4" s="489"/>
      <c r="MAE4" s="489"/>
      <c r="MAF4" s="489"/>
      <c r="MAG4" s="489"/>
      <c r="MAH4" s="489"/>
      <c r="MAI4" s="489"/>
      <c r="MAJ4" s="489"/>
      <c r="MAK4" s="489"/>
      <c r="MAL4" s="489"/>
      <c r="MAM4" s="489"/>
      <c r="MAN4" s="489"/>
      <c r="MAO4" s="489"/>
      <c r="MAP4" s="489"/>
      <c r="MAQ4" s="489"/>
      <c r="MAR4" s="489"/>
      <c r="MAS4" s="489"/>
      <c r="MAT4" s="489"/>
      <c r="MAU4" s="489"/>
      <c r="MAV4" s="489"/>
      <c r="MAW4" s="489"/>
      <c r="MAX4" s="489"/>
      <c r="MAY4" s="489"/>
      <c r="MAZ4" s="489"/>
      <c r="MBA4" s="489"/>
      <c r="MBB4" s="489"/>
      <c r="MBC4" s="489"/>
      <c r="MBD4" s="489"/>
      <c r="MBE4" s="489"/>
      <c r="MBF4" s="489"/>
      <c r="MBG4" s="489"/>
      <c r="MBH4" s="489"/>
      <c r="MBI4" s="489"/>
      <c r="MBJ4" s="489"/>
      <c r="MBK4" s="489"/>
      <c r="MBL4" s="489"/>
      <c r="MBM4" s="489"/>
      <c r="MBN4" s="489"/>
      <c r="MBO4" s="489"/>
      <c r="MBP4" s="489"/>
      <c r="MBQ4" s="489"/>
      <c r="MBR4" s="489"/>
      <c r="MBS4" s="489"/>
      <c r="MBT4" s="489"/>
      <c r="MBU4" s="489"/>
      <c r="MBV4" s="489"/>
      <c r="MBW4" s="489"/>
      <c r="MBX4" s="489"/>
      <c r="MBY4" s="489"/>
      <c r="MBZ4" s="489"/>
      <c r="MCA4" s="489"/>
      <c r="MCB4" s="489"/>
      <c r="MCC4" s="489"/>
      <c r="MCD4" s="489"/>
      <c r="MCE4" s="489"/>
      <c r="MCF4" s="489"/>
      <c r="MCG4" s="489"/>
      <c r="MCH4" s="489"/>
      <c r="MCI4" s="489"/>
      <c r="MCJ4" s="489"/>
      <c r="MCK4" s="489"/>
      <c r="MCL4" s="489"/>
      <c r="MCM4" s="489"/>
      <c r="MCN4" s="489"/>
      <c r="MCO4" s="489"/>
      <c r="MCP4" s="489"/>
      <c r="MCQ4" s="489"/>
      <c r="MCR4" s="489"/>
      <c r="MCS4" s="489"/>
      <c r="MCT4" s="489"/>
      <c r="MCU4" s="489"/>
      <c r="MCV4" s="489"/>
      <c r="MCW4" s="489"/>
      <c r="MCX4" s="489"/>
      <c r="MCY4" s="489"/>
      <c r="MCZ4" s="489"/>
      <c r="MDA4" s="489"/>
      <c r="MDB4" s="489"/>
      <c r="MDC4" s="489"/>
      <c r="MDD4" s="489"/>
      <c r="MDE4" s="489"/>
      <c r="MDF4" s="489"/>
      <c r="MDG4" s="489"/>
      <c r="MDH4" s="489"/>
      <c r="MDI4" s="489"/>
      <c r="MDJ4" s="489"/>
      <c r="MDK4" s="489"/>
      <c r="MDL4" s="489"/>
      <c r="MDM4" s="489"/>
      <c r="MDN4" s="489"/>
      <c r="MDO4" s="489"/>
      <c r="MDP4" s="489"/>
      <c r="MDQ4" s="489"/>
      <c r="MDR4" s="489"/>
      <c r="MDS4" s="489"/>
      <c r="MDT4" s="489"/>
      <c r="MDU4" s="489"/>
      <c r="MDV4" s="489"/>
      <c r="MDW4" s="489"/>
      <c r="MDX4" s="489"/>
      <c r="MDY4" s="489"/>
      <c r="MDZ4" s="489"/>
      <c r="MEA4" s="489"/>
      <c r="MEB4" s="489"/>
      <c r="MEC4" s="489"/>
      <c r="MED4" s="489"/>
      <c r="MEE4" s="489"/>
      <c r="MEF4" s="489"/>
      <c r="MEG4" s="489"/>
      <c r="MEH4" s="489"/>
      <c r="MEI4" s="489"/>
      <c r="MEJ4" s="489"/>
      <c r="MEK4" s="489"/>
      <c r="MEL4" s="489"/>
      <c r="MEM4" s="489"/>
      <c r="MEN4" s="489"/>
      <c r="MEO4" s="489"/>
      <c r="MEP4" s="489"/>
      <c r="MEQ4" s="489"/>
      <c r="MER4" s="489"/>
      <c r="MES4" s="489"/>
      <c r="MET4" s="489"/>
      <c r="MEU4" s="489"/>
      <c r="MEV4" s="489"/>
      <c r="MEW4" s="489"/>
      <c r="MEX4" s="489"/>
      <c r="MEY4" s="489"/>
      <c r="MEZ4" s="489"/>
      <c r="MFA4" s="489"/>
      <c r="MFB4" s="489"/>
      <c r="MFC4" s="489"/>
      <c r="MFD4" s="489"/>
      <c r="MFE4" s="489"/>
      <c r="MFF4" s="489"/>
      <c r="MFG4" s="489"/>
      <c r="MFH4" s="489"/>
      <c r="MFI4" s="489"/>
      <c r="MFJ4" s="489"/>
      <c r="MFK4" s="489"/>
      <c r="MFL4" s="489"/>
      <c r="MFM4" s="489"/>
      <c r="MFN4" s="489"/>
      <c r="MFO4" s="489"/>
      <c r="MFP4" s="489"/>
      <c r="MFQ4" s="489"/>
      <c r="MFR4" s="489"/>
      <c r="MFS4" s="489"/>
      <c r="MFT4" s="489"/>
      <c r="MFU4" s="489"/>
      <c r="MFV4" s="489"/>
      <c r="MFW4" s="489"/>
      <c r="MFX4" s="489"/>
      <c r="MFY4" s="489"/>
      <c r="MFZ4" s="489"/>
      <c r="MGA4" s="489"/>
      <c r="MGB4" s="489"/>
      <c r="MGC4" s="489"/>
      <c r="MGD4" s="489"/>
      <c r="MGE4" s="489"/>
      <c r="MGF4" s="489"/>
      <c r="MGG4" s="489"/>
      <c r="MGH4" s="489"/>
      <c r="MGI4" s="489"/>
      <c r="MGJ4" s="489"/>
      <c r="MGK4" s="489"/>
      <c r="MGL4" s="489"/>
      <c r="MGM4" s="489"/>
      <c r="MGN4" s="489"/>
      <c r="MGO4" s="489"/>
      <c r="MGP4" s="489"/>
      <c r="MGQ4" s="489"/>
      <c r="MGR4" s="489"/>
      <c r="MGS4" s="489"/>
      <c r="MGT4" s="489"/>
      <c r="MGU4" s="489"/>
      <c r="MGV4" s="489"/>
      <c r="MGW4" s="489"/>
      <c r="MGX4" s="489"/>
      <c r="MGY4" s="489"/>
      <c r="MGZ4" s="489"/>
      <c r="MHA4" s="489"/>
      <c r="MHB4" s="489"/>
      <c r="MHC4" s="489"/>
      <c r="MHD4" s="489"/>
      <c r="MHE4" s="489"/>
      <c r="MHF4" s="489"/>
      <c r="MHG4" s="489"/>
      <c r="MHH4" s="489"/>
      <c r="MHI4" s="489"/>
      <c r="MHJ4" s="489"/>
      <c r="MHK4" s="489"/>
      <c r="MHL4" s="489"/>
      <c r="MHM4" s="489"/>
      <c r="MHN4" s="489"/>
      <c r="MHO4" s="489"/>
      <c r="MHP4" s="489"/>
      <c r="MHQ4" s="489"/>
      <c r="MHR4" s="489"/>
      <c r="MHS4" s="489"/>
      <c r="MHT4" s="489"/>
      <c r="MHU4" s="489"/>
      <c r="MHV4" s="489"/>
      <c r="MHW4" s="489"/>
      <c r="MHX4" s="489"/>
      <c r="MHY4" s="489"/>
      <c r="MHZ4" s="489"/>
      <c r="MIA4" s="489"/>
      <c r="MIB4" s="489"/>
      <c r="MIC4" s="489"/>
      <c r="MID4" s="489"/>
      <c r="MIE4" s="489"/>
      <c r="MIF4" s="489"/>
      <c r="MIG4" s="489"/>
      <c r="MIH4" s="489"/>
      <c r="MII4" s="489"/>
      <c r="MIJ4" s="489"/>
      <c r="MIK4" s="489"/>
      <c r="MIL4" s="489"/>
      <c r="MIM4" s="489"/>
      <c r="MIN4" s="489"/>
      <c r="MIO4" s="489"/>
      <c r="MIP4" s="489"/>
      <c r="MIQ4" s="489"/>
      <c r="MIR4" s="489"/>
      <c r="MIS4" s="489"/>
      <c r="MIT4" s="489"/>
      <c r="MIU4" s="489"/>
      <c r="MIV4" s="489"/>
      <c r="MIW4" s="489"/>
      <c r="MIX4" s="489"/>
      <c r="MIY4" s="489"/>
      <c r="MIZ4" s="489"/>
      <c r="MJA4" s="489"/>
      <c r="MJB4" s="489"/>
      <c r="MJC4" s="489"/>
      <c r="MJD4" s="489"/>
      <c r="MJE4" s="489"/>
      <c r="MJF4" s="489"/>
      <c r="MJG4" s="489"/>
      <c r="MJH4" s="489"/>
      <c r="MJI4" s="489"/>
      <c r="MJJ4" s="489"/>
      <c r="MJK4" s="489"/>
      <c r="MJL4" s="489"/>
      <c r="MJM4" s="489"/>
      <c r="MJN4" s="489"/>
      <c r="MJO4" s="489"/>
      <c r="MJP4" s="489"/>
      <c r="MJQ4" s="489"/>
      <c r="MJR4" s="489"/>
      <c r="MJS4" s="489"/>
      <c r="MJT4" s="489"/>
      <c r="MJU4" s="489"/>
      <c r="MJV4" s="489"/>
      <c r="MJW4" s="489"/>
      <c r="MJX4" s="489"/>
      <c r="MJY4" s="489"/>
      <c r="MJZ4" s="489"/>
      <c r="MKA4" s="489"/>
      <c r="MKB4" s="489"/>
      <c r="MKC4" s="489"/>
      <c r="MKD4" s="489"/>
      <c r="MKE4" s="489"/>
      <c r="MKF4" s="489"/>
      <c r="MKG4" s="489"/>
      <c r="MKH4" s="489"/>
      <c r="MKI4" s="489"/>
      <c r="MKJ4" s="489"/>
      <c r="MKK4" s="489"/>
      <c r="MKL4" s="489"/>
      <c r="MKM4" s="489"/>
      <c r="MKN4" s="489"/>
      <c r="MKO4" s="489"/>
      <c r="MKP4" s="489"/>
      <c r="MKQ4" s="489"/>
      <c r="MKR4" s="489"/>
      <c r="MKS4" s="489"/>
      <c r="MKT4" s="489"/>
      <c r="MKU4" s="489"/>
      <c r="MKV4" s="489"/>
      <c r="MKW4" s="489"/>
      <c r="MKX4" s="489"/>
      <c r="MKY4" s="489"/>
      <c r="MKZ4" s="489"/>
      <c r="MLA4" s="489"/>
      <c r="MLB4" s="489"/>
      <c r="MLC4" s="489"/>
      <c r="MLD4" s="489"/>
      <c r="MLE4" s="489"/>
      <c r="MLF4" s="489"/>
      <c r="MLG4" s="489"/>
      <c r="MLH4" s="489"/>
      <c r="MLI4" s="489"/>
      <c r="MLJ4" s="489"/>
      <c r="MLK4" s="489"/>
      <c r="MLL4" s="489"/>
      <c r="MLM4" s="489"/>
      <c r="MLN4" s="489"/>
      <c r="MLO4" s="489"/>
      <c r="MLP4" s="489"/>
      <c r="MLQ4" s="489"/>
      <c r="MLR4" s="489"/>
      <c r="MLS4" s="489"/>
      <c r="MLT4" s="489"/>
      <c r="MLU4" s="489"/>
      <c r="MLV4" s="489"/>
      <c r="MLW4" s="489"/>
      <c r="MLX4" s="489"/>
      <c r="MLY4" s="489"/>
      <c r="MLZ4" s="489"/>
      <c r="MMA4" s="489"/>
      <c r="MMB4" s="489"/>
      <c r="MMC4" s="489"/>
      <c r="MMD4" s="489"/>
      <c r="MME4" s="489"/>
      <c r="MMF4" s="489"/>
      <c r="MMG4" s="489"/>
      <c r="MMH4" s="489"/>
      <c r="MMI4" s="489"/>
      <c r="MMJ4" s="489"/>
      <c r="MMK4" s="489"/>
      <c r="MML4" s="489"/>
      <c r="MMM4" s="489"/>
      <c r="MMN4" s="489"/>
      <c r="MMO4" s="489"/>
      <c r="MMP4" s="489"/>
      <c r="MMQ4" s="489"/>
      <c r="MMR4" s="489"/>
      <c r="MMS4" s="489"/>
      <c r="MMT4" s="489"/>
      <c r="MMU4" s="489"/>
      <c r="MMV4" s="489"/>
      <c r="MMW4" s="489"/>
      <c r="MMX4" s="489"/>
      <c r="MMY4" s="489"/>
      <c r="MMZ4" s="489"/>
      <c r="MNA4" s="489"/>
      <c r="MNB4" s="489"/>
      <c r="MNC4" s="489"/>
      <c r="MND4" s="489"/>
      <c r="MNE4" s="489"/>
      <c r="MNF4" s="489"/>
      <c r="MNG4" s="489"/>
      <c r="MNH4" s="489"/>
      <c r="MNI4" s="489"/>
      <c r="MNJ4" s="489"/>
      <c r="MNK4" s="489"/>
      <c r="MNL4" s="489"/>
      <c r="MNM4" s="489"/>
      <c r="MNN4" s="489"/>
      <c r="MNO4" s="489"/>
      <c r="MNP4" s="489"/>
      <c r="MNQ4" s="489"/>
      <c r="MNR4" s="489"/>
      <c r="MNS4" s="489"/>
      <c r="MNT4" s="489"/>
      <c r="MNU4" s="489"/>
      <c r="MNV4" s="489"/>
      <c r="MNW4" s="489"/>
      <c r="MNX4" s="489"/>
      <c r="MNY4" s="489"/>
      <c r="MNZ4" s="489"/>
      <c r="MOA4" s="489"/>
      <c r="MOB4" s="489"/>
      <c r="MOC4" s="489"/>
      <c r="MOD4" s="489"/>
      <c r="MOE4" s="489"/>
      <c r="MOF4" s="489"/>
      <c r="MOG4" s="489"/>
      <c r="MOH4" s="489"/>
      <c r="MOI4" s="489"/>
      <c r="MOJ4" s="489"/>
      <c r="MOK4" s="489"/>
      <c r="MOL4" s="489"/>
      <c r="MOM4" s="489"/>
      <c r="MON4" s="489"/>
      <c r="MOO4" s="489"/>
      <c r="MOP4" s="489"/>
      <c r="MOQ4" s="489"/>
      <c r="MOR4" s="489"/>
      <c r="MOS4" s="489"/>
      <c r="MOT4" s="489"/>
      <c r="MOU4" s="489"/>
      <c r="MOV4" s="489"/>
      <c r="MOW4" s="489"/>
      <c r="MOX4" s="489"/>
      <c r="MOY4" s="489"/>
      <c r="MOZ4" s="489"/>
      <c r="MPA4" s="489"/>
      <c r="MPB4" s="489"/>
      <c r="MPC4" s="489"/>
      <c r="MPD4" s="489"/>
      <c r="MPE4" s="489"/>
      <c r="MPF4" s="489"/>
      <c r="MPG4" s="489"/>
      <c r="MPH4" s="489"/>
      <c r="MPI4" s="489"/>
      <c r="MPJ4" s="489"/>
      <c r="MPK4" s="489"/>
      <c r="MPL4" s="489"/>
      <c r="MPM4" s="489"/>
      <c r="MPN4" s="489"/>
      <c r="MPO4" s="489"/>
      <c r="MPP4" s="489"/>
      <c r="MPQ4" s="489"/>
      <c r="MPR4" s="489"/>
      <c r="MPS4" s="489"/>
      <c r="MPT4" s="489"/>
      <c r="MPU4" s="489"/>
      <c r="MPV4" s="489"/>
      <c r="MPW4" s="489"/>
      <c r="MPX4" s="489"/>
      <c r="MPY4" s="489"/>
      <c r="MPZ4" s="489"/>
      <c r="MQA4" s="489"/>
      <c r="MQB4" s="489"/>
      <c r="MQC4" s="489"/>
      <c r="MQD4" s="489"/>
      <c r="MQE4" s="489"/>
      <c r="MQF4" s="489"/>
      <c r="MQG4" s="489"/>
      <c r="MQH4" s="489"/>
      <c r="MQI4" s="489"/>
      <c r="MQJ4" s="489"/>
      <c r="MQK4" s="489"/>
      <c r="MQL4" s="489"/>
      <c r="MQM4" s="489"/>
      <c r="MQN4" s="489"/>
      <c r="MQO4" s="489"/>
      <c r="MQP4" s="489"/>
      <c r="MQQ4" s="489"/>
      <c r="MQR4" s="489"/>
      <c r="MQS4" s="489"/>
      <c r="MQT4" s="489"/>
      <c r="MQU4" s="489"/>
      <c r="MQV4" s="489"/>
      <c r="MQW4" s="489"/>
      <c r="MQX4" s="489"/>
      <c r="MQY4" s="489"/>
      <c r="MQZ4" s="489"/>
      <c r="MRA4" s="489"/>
      <c r="MRB4" s="489"/>
      <c r="MRC4" s="489"/>
      <c r="MRD4" s="489"/>
      <c r="MRE4" s="489"/>
      <c r="MRF4" s="489"/>
      <c r="MRG4" s="489"/>
      <c r="MRH4" s="489"/>
      <c r="MRI4" s="489"/>
      <c r="MRJ4" s="489"/>
      <c r="MRK4" s="489"/>
      <c r="MRL4" s="489"/>
      <c r="MRM4" s="489"/>
      <c r="MRN4" s="489"/>
      <c r="MRO4" s="489"/>
      <c r="MRP4" s="489"/>
      <c r="MRQ4" s="489"/>
      <c r="MRR4" s="489"/>
      <c r="MRS4" s="489"/>
      <c r="MRT4" s="489"/>
      <c r="MRU4" s="489"/>
      <c r="MRV4" s="489"/>
      <c r="MRW4" s="489"/>
      <c r="MRX4" s="489"/>
      <c r="MRY4" s="489"/>
      <c r="MRZ4" s="489"/>
      <c r="MSA4" s="489"/>
      <c r="MSB4" s="489"/>
      <c r="MSC4" s="489"/>
      <c r="MSD4" s="489"/>
      <c r="MSE4" s="489"/>
      <c r="MSF4" s="489"/>
      <c r="MSG4" s="489"/>
      <c r="MSH4" s="489"/>
      <c r="MSI4" s="489"/>
      <c r="MSJ4" s="489"/>
      <c r="MSK4" s="489"/>
      <c r="MSL4" s="489"/>
      <c r="MSM4" s="489"/>
      <c r="MSN4" s="489"/>
      <c r="MSO4" s="489"/>
      <c r="MSP4" s="489"/>
      <c r="MSQ4" s="489"/>
      <c r="MSR4" s="489"/>
      <c r="MSS4" s="489"/>
      <c r="MST4" s="489"/>
      <c r="MSU4" s="489"/>
      <c r="MSV4" s="489"/>
      <c r="MSW4" s="489"/>
      <c r="MSX4" s="489"/>
      <c r="MSY4" s="489"/>
      <c r="MSZ4" s="489"/>
      <c r="MTA4" s="489"/>
      <c r="MTB4" s="489"/>
      <c r="MTC4" s="489"/>
      <c r="MTD4" s="489"/>
      <c r="MTE4" s="489"/>
      <c r="MTF4" s="489"/>
      <c r="MTG4" s="489"/>
      <c r="MTH4" s="489"/>
      <c r="MTI4" s="489"/>
      <c r="MTJ4" s="489"/>
      <c r="MTK4" s="489"/>
      <c r="MTL4" s="489"/>
      <c r="MTM4" s="489"/>
      <c r="MTN4" s="489"/>
      <c r="MTO4" s="489"/>
      <c r="MTP4" s="489"/>
      <c r="MTQ4" s="489"/>
      <c r="MTR4" s="489"/>
      <c r="MTS4" s="489"/>
      <c r="MTT4" s="489"/>
      <c r="MTU4" s="489"/>
      <c r="MTV4" s="489"/>
      <c r="MTW4" s="489"/>
      <c r="MTX4" s="489"/>
      <c r="MTY4" s="489"/>
      <c r="MTZ4" s="489"/>
      <c r="MUA4" s="489"/>
      <c r="MUB4" s="489"/>
      <c r="MUC4" s="489"/>
      <c r="MUD4" s="489"/>
      <c r="MUE4" s="489"/>
      <c r="MUF4" s="489"/>
      <c r="MUG4" s="489"/>
      <c r="MUH4" s="489"/>
      <c r="MUI4" s="489"/>
      <c r="MUJ4" s="489"/>
      <c r="MUK4" s="489"/>
      <c r="MUL4" s="489"/>
      <c r="MUM4" s="489"/>
      <c r="MUN4" s="489"/>
      <c r="MUO4" s="489"/>
      <c r="MUP4" s="489"/>
      <c r="MUQ4" s="489"/>
      <c r="MUR4" s="489"/>
      <c r="MUS4" s="489"/>
      <c r="MUT4" s="489"/>
      <c r="MUU4" s="489"/>
      <c r="MUV4" s="489"/>
      <c r="MUW4" s="489"/>
      <c r="MUX4" s="489"/>
      <c r="MUY4" s="489"/>
      <c r="MUZ4" s="489"/>
      <c r="MVA4" s="489"/>
      <c r="MVB4" s="489"/>
      <c r="MVC4" s="489"/>
      <c r="MVD4" s="489"/>
      <c r="MVE4" s="489"/>
      <c r="MVF4" s="489"/>
      <c r="MVG4" s="489"/>
      <c r="MVH4" s="489"/>
      <c r="MVI4" s="489"/>
      <c r="MVJ4" s="489"/>
      <c r="MVK4" s="489"/>
      <c r="MVL4" s="489"/>
      <c r="MVM4" s="489"/>
      <c r="MVN4" s="489"/>
      <c r="MVO4" s="489"/>
      <c r="MVP4" s="489"/>
      <c r="MVQ4" s="489"/>
      <c r="MVR4" s="489"/>
      <c r="MVS4" s="489"/>
      <c r="MVT4" s="489"/>
      <c r="MVU4" s="489"/>
      <c r="MVV4" s="489"/>
      <c r="MVW4" s="489"/>
      <c r="MVX4" s="489"/>
      <c r="MVY4" s="489"/>
      <c r="MVZ4" s="489"/>
      <c r="MWA4" s="489"/>
      <c r="MWB4" s="489"/>
      <c r="MWC4" s="489"/>
      <c r="MWD4" s="489"/>
      <c r="MWE4" s="489"/>
      <c r="MWF4" s="489"/>
      <c r="MWG4" s="489"/>
      <c r="MWH4" s="489"/>
      <c r="MWI4" s="489"/>
      <c r="MWJ4" s="489"/>
      <c r="MWK4" s="489"/>
      <c r="MWL4" s="489"/>
      <c r="MWM4" s="489"/>
      <c r="MWN4" s="489"/>
      <c r="MWO4" s="489"/>
      <c r="MWP4" s="489"/>
      <c r="MWQ4" s="489"/>
      <c r="MWR4" s="489"/>
      <c r="MWS4" s="489"/>
      <c r="MWT4" s="489"/>
      <c r="MWU4" s="489"/>
      <c r="MWV4" s="489"/>
      <c r="MWW4" s="489"/>
      <c r="MWX4" s="489"/>
      <c r="MWY4" s="489"/>
      <c r="MWZ4" s="489"/>
      <c r="MXA4" s="489"/>
      <c r="MXB4" s="489"/>
      <c r="MXC4" s="489"/>
      <c r="MXD4" s="489"/>
      <c r="MXE4" s="489"/>
      <c r="MXF4" s="489"/>
      <c r="MXG4" s="489"/>
      <c r="MXH4" s="489"/>
      <c r="MXI4" s="489"/>
      <c r="MXJ4" s="489"/>
      <c r="MXK4" s="489"/>
      <c r="MXL4" s="489"/>
      <c r="MXM4" s="489"/>
      <c r="MXN4" s="489"/>
      <c r="MXO4" s="489"/>
      <c r="MXP4" s="489"/>
      <c r="MXQ4" s="489"/>
      <c r="MXR4" s="489"/>
      <c r="MXS4" s="489"/>
      <c r="MXT4" s="489"/>
      <c r="MXU4" s="489"/>
      <c r="MXV4" s="489"/>
      <c r="MXW4" s="489"/>
      <c r="MXX4" s="489"/>
      <c r="MXY4" s="489"/>
      <c r="MXZ4" s="489"/>
      <c r="MYA4" s="489"/>
      <c r="MYB4" s="489"/>
      <c r="MYC4" s="489"/>
      <c r="MYD4" s="489"/>
      <c r="MYE4" s="489"/>
      <c r="MYF4" s="489"/>
      <c r="MYG4" s="489"/>
      <c r="MYH4" s="489"/>
      <c r="MYI4" s="489"/>
      <c r="MYJ4" s="489"/>
      <c r="MYK4" s="489"/>
      <c r="MYL4" s="489"/>
      <c r="MYM4" s="489"/>
      <c r="MYN4" s="489"/>
      <c r="MYO4" s="489"/>
      <c r="MYP4" s="489"/>
      <c r="MYQ4" s="489"/>
      <c r="MYR4" s="489"/>
      <c r="MYS4" s="489"/>
      <c r="MYT4" s="489"/>
      <c r="MYU4" s="489"/>
      <c r="MYV4" s="489"/>
      <c r="MYW4" s="489"/>
      <c r="MYX4" s="489"/>
      <c r="MYY4" s="489"/>
      <c r="MYZ4" s="489"/>
      <c r="MZA4" s="489"/>
      <c r="MZB4" s="489"/>
      <c r="MZC4" s="489"/>
      <c r="MZD4" s="489"/>
      <c r="MZE4" s="489"/>
      <c r="MZF4" s="489"/>
      <c r="MZG4" s="489"/>
      <c r="MZH4" s="489"/>
      <c r="MZI4" s="489"/>
      <c r="MZJ4" s="489"/>
      <c r="MZK4" s="489"/>
      <c r="MZL4" s="489"/>
      <c r="MZM4" s="489"/>
      <c r="MZN4" s="489"/>
      <c r="MZO4" s="489"/>
      <c r="MZP4" s="489"/>
      <c r="MZQ4" s="489"/>
      <c r="MZR4" s="489"/>
      <c r="MZS4" s="489"/>
      <c r="MZT4" s="489"/>
      <c r="MZU4" s="489"/>
      <c r="MZV4" s="489"/>
      <c r="MZW4" s="489"/>
      <c r="MZX4" s="489"/>
      <c r="MZY4" s="489"/>
      <c r="MZZ4" s="489"/>
      <c r="NAA4" s="489"/>
      <c r="NAB4" s="489"/>
      <c r="NAC4" s="489"/>
      <c r="NAD4" s="489"/>
      <c r="NAE4" s="489"/>
      <c r="NAF4" s="489"/>
      <c r="NAG4" s="489"/>
      <c r="NAH4" s="489"/>
      <c r="NAI4" s="489"/>
      <c r="NAJ4" s="489"/>
      <c r="NAK4" s="489"/>
      <c r="NAL4" s="489"/>
      <c r="NAM4" s="489"/>
      <c r="NAN4" s="489"/>
      <c r="NAO4" s="489"/>
      <c r="NAP4" s="489"/>
      <c r="NAQ4" s="489"/>
      <c r="NAR4" s="489"/>
      <c r="NAS4" s="489"/>
      <c r="NAT4" s="489"/>
      <c r="NAU4" s="489"/>
      <c r="NAV4" s="489"/>
      <c r="NAW4" s="489"/>
      <c r="NAX4" s="489"/>
      <c r="NAY4" s="489"/>
      <c r="NAZ4" s="489"/>
      <c r="NBA4" s="489"/>
      <c r="NBB4" s="489"/>
      <c r="NBC4" s="489"/>
      <c r="NBD4" s="489"/>
      <c r="NBE4" s="489"/>
      <c r="NBF4" s="489"/>
      <c r="NBG4" s="489"/>
      <c r="NBH4" s="489"/>
      <c r="NBI4" s="489"/>
      <c r="NBJ4" s="489"/>
      <c r="NBK4" s="489"/>
      <c r="NBL4" s="489"/>
      <c r="NBM4" s="489"/>
      <c r="NBN4" s="489"/>
      <c r="NBO4" s="489"/>
      <c r="NBP4" s="489"/>
      <c r="NBQ4" s="489"/>
      <c r="NBR4" s="489"/>
      <c r="NBS4" s="489"/>
      <c r="NBT4" s="489"/>
      <c r="NBU4" s="489"/>
      <c r="NBV4" s="489"/>
      <c r="NBW4" s="489"/>
      <c r="NBX4" s="489"/>
      <c r="NBY4" s="489"/>
      <c r="NBZ4" s="489"/>
      <c r="NCA4" s="489"/>
      <c r="NCB4" s="489"/>
      <c r="NCC4" s="489"/>
      <c r="NCD4" s="489"/>
      <c r="NCE4" s="489"/>
      <c r="NCF4" s="489"/>
      <c r="NCG4" s="489"/>
      <c r="NCH4" s="489"/>
      <c r="NCI4" s="489"/>
      <c r="NCJ4" s="489"/>
      <c r="NCK4" s="489"/>
      <c r="NCL4" s="489"/>
      <c r="NCM4" s="489"/>
      <c r="NCN4" s="489"/>
      <c r="NCO4" s="489"/>
      <c r="NCP4" s="489"/>
      <c r="NCQ4" s="489"/>
      <c r="NCR4" s="489"/>
      <c r="NCS4" s="489"/>
      <c r="NCT4" s="489"/>
      <c r="NCU4" s="489"/>
      <c r="NCV4" s="489"/>
      <c r="NCW4" s="489"/>
      <c r="NCX4" s="489"/>
      <c r="NCY4" s="489"/>
      <c r="NCZ4" s="489"/>
      <c r="NDA4" s="489"/>
      <c r="NDB4" s="489"/>
      <c r="NDC4" s="489"/>
      <c r="NDD4" s="489"/>
      <c r="NDE4" s="489"/>
      <c r="NDF4" s="489"/>
      <c r="NDG4" s="489"/>
      <c r="NDH4" s="489"/>
      <c r="NDI4" s="489"/>
      <c r="NDJ4" s="489"/>
      <c r="NDK4" s="489"/>
      <c r="NDL4" s="489"/>
      <c r="NDM4" s="489"/>
      <c r="NDN4" s="489"/>
      <c r="NDO4" s="489"/>
      <c r="NDP4" s="489"/>
      <c r="NDQ4" s="489"/>
      <c r="NDR4" s="489"/>
      <c r="NDS4" s="489"/>
      <c r="NDT4" s="489"/>
      <c r="NDU4" s="489"/>
      <c r="NDV4" s="489"/>
      <c r="NDW4" s="489"/>
      <c r="NDX4" s="489"/>
      <c r="NDY4" s="489"/>
      <c r="NDZ4" s="489"/>
      <c r="NEA4" s="489"/>
      <c r="NEB4" s="489"/>
      <c r="NEC4" s="489"/>
      <c r="NED4" s="489"/>
      <c r="NEE4" s="489"/>
      <c r="NEF4" s="489"/>
      <c r="NEG4" s="489"/>
      <c r="NEH4" s="489"/>
      <c r="NEI4" s="489"/>
      <c r="NEJ4" s="489"/>
      <c r="NEK4" s="489"/>
      <c r="NEL4" s="489"/>
      <c r="NEM4" s="489"/>
      <c r="NEN4" s="489"/>
      <c r="NEO4" s="489"/>
      <c r="NEP4" s="489"/>
      <c r="NEQ4" s="489"/>
      <c r="NER4" s="489"/>
      <c r="NES4" s="489"/>
      <c r="NET4" s="489"/>
      <c r="NEU4" s="489"/>
      <c r="NEV4" s="489"/>
      <c r="NEW4" s="489"/>
      <c r="NEX4" s="489"/>
      <c r="NEY4" s="489"/>
      <c r="NEZ4" s="489"/>
      <c r="NFA4" s="489"/>
      <c r="NFB4" s="489"/>
      <c r="NFC4" s="489"/>
      <c r="NFD4" s="489"/>
      <c r="NFE4" s="489"/>
      <c r="NFF4" s="489"/>
      <c r="NFG4" s="489"/>
      <c r="NFH4" s="489"/>
      <c r="NFI4" s="489"/>
      <c r="NFJ4" s="489"/>
      <c r="NFK4" s="489"/>
      <c r="NFL4" s="489"/>
      <c r="NFM4" s="489"/>
      <c r="NFN4" s="489"/>
      <c r="NFO4" s="489"/>
      <c r="NFP4" s="489"/>
      <c r="NFQ4" s="489"/>
      <c r="NFR4" s="489"/>
      <c r="NFS4" s="489"/>
      <c r="NFT4" s="489"/>
      <c r="NFU4" s="489"/>
      <c r="NFV4" s="489"/>
      <c r="NFW4" s="489"/>
      <c r="NFX4" s="489"/>
      <c r="NFY4" s="489"/>
      <c r="NFZ4" s="489"/>
      <c r="NGA4" s="489"/>
      <c r="NGB4" s="489"/>
      <c r="NGC4" s="489"/>
      <c r="NGD4" s="489"/>
      <c r="NGE4" s="489"/>
      <c r="NGF4" s="489"/>
      <c r="NGG4" s="489"/>
      <c r="NGH4" s="489"/>
      <c r="NGI4" s="489"/>
      <c r="NGJ4" s="489"/>
      <c r="NGK4" s="489"/>
      <c r="NGL4" s="489"/>
      <c r="NGM4" s="489"/>
      <c r="NGN4" s="489"/>
      <c r="NGO4" s="489"/>
      <c r="NGP4" s="489"/>
      <c r="NGQ4" s="489"/>
      <c r="NGR4" s="489"/>
      <c r="NGS4" s="489"/>
      <c r="NGT4" s="489"/>
      <c r="NGU4" s="489"/>
      <c r="NGV4" s="489"/>
      <c r="NGW4" s="489"/>
      <c r="NGX4" s="489"/>
      <c r="NGY4" s="489"/>
      <c r="NGZ4" s="489"/>
      <c r="NHA4" s="489"/>
      <c r="NHB4" s="489"/>
      <c r="NHC4" s="489"/>
      <c r="NHD4" s="489"/>
      <c r="NHE4" s="489"/>
      <c r="NHF4" s="489"/>
      <c r="NHG4" s="489"/>
      <c r="NHH4" s="489"/>
      <c r="NHI4" s="489"/>
      <c r="NHJ4" s="489"/>
      <c r="NHK4" s="489"/>
      <c r="NHL4" s="489"/>
      <c r="NHM4" s="489"/>
      <c r="NHN4" s="489"/>
      <c r="NHO4" s="489"/>
      <c r="NHP4" s="489"/>
      <c r="NHQ4" s="489"/>
      <c r="NHR4" s="489"/>
      <c r="NHS4" s="489"/>
      <c r="NHT4" s="489"/>
      <c r="NHU4" s="489"/>
      <c r="NHV4" s="489"/>
      <c r="NHW4" s="489"/>
      <c r="NHX4" s="489"/>
      <c r="NHY4" s="489"/>
      <c r="NHZ4" s="489"/>
      <c r="NIA4" s="489"/>
      <c r="NIB4" s="489"/>
      <c r="NIC4" s="489"/>
      <c r="NID4" s="489"/>
      <c r="NIE4" s="489"/>
      <c r="NIF4" s="489"/>
      <c r="NIG4" s="489"/>
      <c r="NIH4" s="489"/>
      <c r="NII4" s="489"/>
      <c r="NIJ4" s="489"/>
      <c r="NIK4" s="489"/>
      <c r="NIL4" s="489"/>
      <c r="NIM4" s="489"/>
      <c r="NIN4" s="489"/>
      <c r="NIO4" s="489"/>
      <c r="NIP4" s="489"/>
      <c r="NIQ4" s="489"/>
      <c r="NIR4" s="489"/>
      <c r="NIS4" s="489"/>
      <c r="NIT4" s="489"/>
      <c r="NIU4" s="489"/>
      <c r="NIV4" s="489"/>
      <c r="NIW4" s="489"/>
      <c r="NIX4" s="489"/>
      <c r="NIY4" s="489"/>
      <c r="NIZ4" s="489"/>
      <c r="NJA4" s="489"/>
      <c r="NJB4" s="489"/>
      <c r="NJC4" s="489"/>
      <c r="NJD4" s="489"/>
      <c r="NJE4" s="489"/>
      <c r="NJF4" s="489"/>
      <c r="NJG4" s="489"/>
      <c r="NJH4" s="489"/>
      <c r="NJI4" s="489"/>
      <c r="NJJ4" s="489"/>
      <c r="NJK4" s="489"/>
      <c r="NJL4" s="489"/>
      <c r="NJM4" s="489"/>
      <c r="NJN4" s="489"/>
      <c r="NJO4" s="489"/>
      <c r="NJP4" s="489"/>
      <c r="NJQ4" s="489"/>
      <c r="NJR4" s="489"/>
      <c r="NJS4" s="489"/>
      <c r="NJT4" s="489"/>
      <c r="NJU4" s="489"/>
      <c r="NJV4" s="489"/>
      <c r="NJW4" s="489"/>
      <c r="NJX4" s="489"/>
      <c r="NJY4" s="489"/>
      <c r="NJZ4" s="489"/>
      <c r="NKA4" s="489"/>
      <c r="NKB4" s="489"/>
      <c r="NKC4" s="489"/>
      <c r="NKD4" s="489"/>
      <c r="NKE4" s="489"/>
      <c r="NKF4" s="489"/>
      <c r="NKG4" s="489"/>
      <c r="NKH4" s="489"/>
      <c r="NKI4" s="489"/>
      <c r="NKJ4" s="489"/>
      <c r="NKK4" s="489"/>
      <c r="NKL4" s="489"/>
      <c r="NKM4" s="489"/>
      <c r="NKN4" s="489"/>
      <c r="NKO4" s="489"/>
      <c r="NKP4" s="489"/>
      <c r="NKQ4" s="489"/>
      <c r="NKR4" s="489"/>
      <c r="NKS4" s="489"/>
      <c r="NKT4" s="489"/>
      <c r="NKU4" s="489"/>
      <c r="NKV4" s="489"/>
      <c r="NKW4" s="489"/>
      <c r="NKX4" s="489"/>
      <c r="NKY4" s="489"/>
      <c r="NKZ4" s="489"/>
      <c r="NLA4" s="489"/>
      <c r="NLB4" s="489"/>
      <c r="NLC4" s="489"/>
      <c r="NLD4" s="489"/>
      <c r="NLE4" s="489"/>
      <c r="NLF4" s="489"/>
      <c r="NLG4" s="489"/>
      <c r="NLH4" s="489"/>
      <c r="NLI4" s="489"/>
      <c r="NLJ4" s="489"/>
      <c r="NLK4" s="489"/>
      <c r="NLL4" s="489"/>
      <c r="NLM4" s="489"/>
      <c r="NLN4" s="489"/>
      <c r="NLO4" s="489"/>
      <c r="NLP4" s="489"/>
      <c r="NLQ4" s="489"/>
      <c r="NLR4" s="489"/>
      <c r="NLS4" s="489"/>
      <c r="NLT4" s="489"/>
      <c r="NLU4" s="489"/>
      <c r="NLV4" s="489"/>
      <c r="NLW4" s="489"/>
      <c r="NLX4" s="489"/>
      <c r="NLY4" s="489"/>
      <c r="NLZ4" s="489"/>
      <c r="NMA4" s="489"/>
      <c r="NMB4" s="489"/>
      <c r="NMC4" s="489"/>
      <c r="NMD4" s="489"/>
      <c r="NME4" s="489"/>
      <c r="NMF4" s="489"/>
      <c r="NMG4" s="489"/>
      <c r="NMH4" s="489"/>
      <c r="NMI4" s="489"/>
      <c r="NMJ4" s="489"/>
      <c r="NMK4" s="489"/>
      <c r="NML4" s="489"/>
      <c r="NMM4" s="489"/>
      <c r="NMN4" s="489"/>
      <c r="NMO4" s="489"/>
      <c r="NMP4" s="489"/>
      <c r="NMQ4" s="489"/>
      <c r="NMR4" s="489"/>
      <c r="NMS4" s="489"/>
      <c r="NMT4" s="489"/>
      <c r="NMU4" s="489"/>
      <c r="NMV4" s="489"/>
      <c r="NMW4" s="489"/>
      <c r="NMX4" s="489"/>
      <c r="NMY4" s="489"/>
      <c r="NMZ4" s="489"/>
      <c r="NNA4" s="489"/>
      <c r="NNB4" s="489"/>
      <c r="NNC4" s="489"/>
      <c r="NND4" s="489"/>
      <c r="NNE4" s="489"/>
      <c r="NNF4" s="489"/>
      <c r="NNG4" s="489"/>
      <c r="NNH4" s="489"/>
      <c r="NNI4" s="489"/>
      <c r="NNJ4" s="489"/>
      <c r="NNK4" s="489"/>
      <c r="NNL4" s="489"/>
      <c r="NNM4" s="489"/>
      <c r="NNN4" s="489"/>
      <c r="NNO4" s="489"/>
      <c r="NNP4" s="489"/>
      <c r="NNQ4" s="489"/>
      <c r="NNR4" s="489"/>
      <c r="NNS4" s="489"/>
      <c r="NNT4" s="489"/>
      <c r="NNU4" s="489"/>
      <c r="NNV4" s="489"/>
      <c r="NNW4" s="489"/>
      <c r="NNX4" s="489"/>
      <c r="NNY4" s="489"/>
      <c r="NNZ4" s="489"/>
      <c r="NOA4" s="489"/>
      <c r="NOB4" s="489"/>
      <c r="NOC4" s="489"/>
      <c r="NOD4" s="489"/>
      <c r="NOE4" s="489"/>
      <c r="NOF4" s="489"/>
      <c r="NOG4" s="489"/>
      <c r="NOH4" s="489"/>
      <c r="NOI4" s="489"/>
      <c r="NOJ4" s="489"/>
      <c r="NOK4" s="489"/>
      <c r="NOL4" s="489"/>
      <c r="NOM4" s="489"/>
      <c r="NON4" s="489"/>
      <c r="NOO4" s="489"/>
      <c r="NOP4" s="489"/>
      <c r="NOQ4" s="489"/>
      <c r="NOR4" s="489"/>
      <c r="NOS4" s="489"/>
      <c r="NOT4" s="489"/>
      <c r="NOU4" s="489"/>
      <c r="NOV4" s="489"/>
      <c r="NOW4" s="489"/>
      <c r="NOX4" s="489"/>
      <c r="NOY4" s="489"/>
      <c r="NOZ4" s="489"/>
      <c r="NPA4" s="489"/>
      <c r="NPB4" s="489"/>
      <c r="NPC4" s="489"/>
      <c r="NPD4" s="489"/>
      <c r="NPE4" s="489"/>
      <c r="NPF4" s="489"/>
      <c r="NPG4" s="489"/>
      <c r="NPH4" s="489"/>
      <c r="NPI4" s="489"/>
      <c r="NPJ4" s="489"/>
      <c r="NPK4" s="489"/>
      <c r="NPL4" s="489"/>
      <c r="NPM4" s="489"/>
      <c r="NPN4" s="489"/>
      <c r="NPO4" s="489"/>
      <c r="NPP4" s="489"/>
      <c r="NPQ4" s="489"/>
      <c r="NPR4" s="489"/>
      <c r="NPS4" s="489"/>
      <c r="NPT4" s="489"/>
      <c r="NPU4" s="489"/>
      <c r="NPV4" s="489"/>
      <c r="NPW4" s="489"/>
      <c r="NPX4" s="489"/>
      <c r="NPY4" s="489"/>
      <c r="NPZ4" s="489"/>
      <c r="NQA4" s="489"/>
      <c r="NQB4" s="489"/>
      <c r="NQC4" s="489"/>
      <c r="NQD4" s="489"/>
      <c r="NQE4" s="489"/>
      <c r="NQF4" s="489"/>
      <c r="NQG4" s="489"/>
      <c r="NQH4" s="489"/>
      <c r="NQI4" s="489"/>
      <c r="NQJ4" s="489"/>
      <c r="NQK4" s="489"/>
      <c r="NQL4" s="489"/>
      <c r="NQM4" s="489"/>
      <c r="NQN4" s="489"/>
      <c r="NQO4" s="489"/>
      <c r="NQP4" s="489"/>
      <c r="NQQ4" s="489"/>
      <c r="NQR4" s="489"/>
      <c r="NQS4" s="489"/>
      <c r="NQT4" s="489"/>
      <c r="NQU4" s="489"/>
      <c r="NQV4" s="489"/>
      <c r="NQW4" s="489"/>
      <c r="NQX4" s="489"/>
      <c r="NQY4" s="489"/>
      <c r="NQZ4" s="489"/>
      <c r="NRA4" s="489"/>
      <c r="NRB4" s="489"/>
      <c r="NRC4" s="489"/>
      <c r="NRD4" s="489"/>
      <c r="NRE4" s="489"/>
      <c r="NRF4" s="489"/>
      <c r="NRG4" s="489"/>
      <c r="NRH4" s="489"/>
      <c r="NRI4" s="489"/>
      <c r="NRJ4" s="489"/>
      <c r="NRK4" s="489"/>
      <c r="NRL4" s="489"/>
      <c r="NRM4" s="489"/>
      <c r="NRN4" s="489"/>
      <c r="NRO4" s="489"/>
      <c r="NRP4" s="489"/>
      <c r="NRQ4" s="489"/>
      <c r="NRR4" s="489"/>
      <c r="NRS4" s="489"/>
      <c r="NRT4" s="489"/>
      <c r="NRU4" s="489"/>
      <c r="NRV4" s="489"/>
      <c r="NRW4" s="489"/>
      <c r="NRX4" s="489"/>
      <c r="NRY4" s="489"/>
      <c r="NRZ4" s="489"/>
      <c r="NSA4" s="489"/>
      <c r="NSB4" s="489"/>
      <c r="NSC4" s="489"/>
      <c r="NSD4" s="489"/>
      <c r="NSE4" s="489"/>
      <c r="NSF4" s="489"/>
      <c r="NSG4" s="489"/>
      <c r="NSH4" s="489"/>
      <c r="NSI4" s="489"/>
      <c r="NSJ4" s="489"/>
      <c r="NSK4" s="489"/>
      <c r="NSL4" s="489"/>
      <c r="NSM4" s="489"/>
      <c r="NSN4" s="489"/>
      <c r="NSO4" s="489"/>
      <c r="NSP4" s="489"/>
      <c r="NSQ4" s="489"/>
      <c r="NSR4" s="489"/>
      <c r="NSS4" s="489"/>
      <c r="NST4" s="489"/>
      <c r="NSU4" s="489"/>
      <c r="NSV4" s="489"/>
      <c r="NSW4" s="489"/>
      <c r="NSX4" s="489"/>
      <c r="NSY4" s="489"/>
      <c r="NSZ4" s="489"/>
      <c r="NTA4" s="489"/>
      <c r="NTB4" s="489"/>
      <c r="NTC4" s="489"/>
      <c r="NTD4" s="489"/>
      <c r="NTE4" s="489"/>
      <c r="NTF4" s="489"/>
      <c r="NTG4" s="489"/>
      <c r="NTH4" s="489"/>
      <c r="NTI4" s="489"/>
      <c r="NTJ4" s="489"/>
      <c r="NTK4" s="489"/>
      <c r="NTL4" s="489"/>
      <c r="NTM4" s="489"/>
      <c r="NTN4" s="489"/>
      <c r="NTO4" s="489"/>
      <c r="NTP4" s="489"/>
      <c r="NTQ4" s="489"/>
      <c r="NTR4" s="489"/>
      <c r="NTS4" s="489"/>
      <c r="NTT4" s="489"/>
      <c r="NTU4" s="489"/>
      <c r="NTV4" s="489"/>
      <c r="NTW4" s="489"/>
      <c r="NTX4" s="489"/>
      <c r="NTY4" s="489"/>
      <c r="NTZ4" s="489"/>
      <c r="NUA4" s="489"/>
      <c r="NUB4" s="489"/>
      <c r="NUC4" s="489"/>
      <c r="NUD4" s="489"/>
      <c r="NUE4" s="489"/>
      <c r="NUF4" s="489"/>
      <c r="NUG4" s="489"/>
      <c r="NUH4" s="489"/>
      <c r="NUI4" s="489"/>
      <c r="NUJ4" s="489"/>
      <c r="NUK4" s="489"/>
      <c r="NUL4" s="489"/>
      <c r="NUM4" s="489"/>
      <c r="NUN4" s="489"/>
      <c r="NUO4" s="489"/>
      <c r="NUP4" s="489"/>
      <c r="NUQ4" s="489"/>
      <c r="NUR4" s="489"/>
      <c r="NUS4" s="489"/>
      <c r="NUT4" s="489"/>
      <c r="NUU4" s="489"/>
      <c r="NUV4" s="489"/>
      <c r="NUW4" s="489"/>
      <c r="NUX4" s="489"/>
      <c r="NUY4" s="489"/>
      <c r="NUZ4" s="489"/>
      <c r="NVA4" s="489"/>
      <c r="NVB4" s="489"/>
      <c r="NVC4" s="489"/>
      <c r="NVD4" s="489"/>
      <c r="NVE4" s="489"/>
      <c r="NVF4" s="489"/>
      <c r="NVG4" s="489"/>
      <c r="NVH4" s="489"/>
      <c r="NVI4" s="489"/>
      <c r="NVJ4" s="489"/>
      <c r="NVK4" s="489"/>
      <c r="NVL4" s="489"/>
      <c r="NVM4" s="489"/>
      <c r="NVN4" s="489"/>
      <c r="NVO4" s="489"/>
      <c r="NVP4" s="489"/>
      <c r="NVQ4" s="489"/>
      <c r="NVR4" s="489"/>
      <c r="NVS4" s="489"/>
      <c r="NVT4" s="489"/>
      <c r="NVU4" s="489"/>
      <c r="NVV4" s="489"/>
      <c r="NVW4" s="489"/>
      <c r="NVX4" s="489"/>
      <c r="NVY4" s="489"/>
      <c r="NVZ4" s="489"/>
      <c r="NWA4" s="489"/>
      <c r="NWB4" s="489"/>
      <c r="NWC4" s="489"/>
      <c r="NWD4" s="489"/>
      <c r="NWE4" s="489"/>
      <c r="NWF4" s="489"/>
      <c r="NWG4" s="489"/>
      <c r="NWH4" s="489"/>
      <c r="NWI4" s="489"/>
      <c r="NWJ4" s="489"/>
      <c r="NWK4" s="489"/>
      <c r="NWL4" s="489"/>
      <c r="NWM4" s="489"/>
      <c r="NWN4" s="489"/>
      <c r="NWO4" s="489"/>
      <c r="NWP4" s="489"/>
      <c r="NWQ4" s="489"/>
      <c r="NWR4" s="489"/>
      <c r="NWS4" s="489"/>
      <c r="NWT4" s="489"/>
      <c r="NWU4" s="489"/>
      <c r="NWV4" s="489"/>
      <c r="NWW4" s="489"/>
      <c r="NWX4" s="489"/>
      <c r="NWY4" s="489"/>
      <c r="NWZ4" s="489"/>
      <c r="NXA4" s="489"/>
      <c r="NXB4" s="489"/>
      <c r="NXC4" s="489"/>
      <c r="NXD4" s="489"/>
      <c r="NXE4" s="489"/>
      <c r="NXF4" s="489"/>
      <c r="NXG4" s="489"/>
      <c r="NXH4" s="489"/>
      <c r="NXI4" s="489"/>
      <c r="NXJ4" s="489"/>
      <c r="NXK4" s="489"/>
      <c r="NXL4" s="489"/>
      <c r="NXM4" s="489"/>
      <c r="NXN4" s="489"/>
      <c r="NXO4" s="489"/>
      <c r="NXP4" s="489"/>
      <c r="NXQ4" s="489"/>
      <c r="NXR4" s="489"/>
      <c r="NXS4" s="489"/>
      <c r="NXT4" s="489"/>
      <c r="NXU4" s="489"/>
      <c r="NXV4" s="489"/>
      <c r="NXW4" s="489"/>
      <c r="NXX4" s="489"/>
      <c r="NXY4" s="489"/>
      <c r="NXZ4" s="489"/>
      <c r="NYA4" s="489"/>
      <c r="NYB4" s="489"/>
      <c r="NYC4" s="489"/>
      <c r="NYD4" s="489"/>
      <c r="NYE4" s="489"/>
      <c r="NYF4" s="489"/>
      <c r="NYG4" s="489"/>
      <c r="NYH4" s="489"/>
      <c r="NYI4" s="489"/>
      <c r="NYJ4" s="489"/>
      <c r="NYK4" s="489"/>
      <c r="NYL4" s="489"/>
      <c r="NYM4" s="489"/>
      <c r="NYN4" s="489"/>
      <c r="NYO4" s="489"/>
      <c r="NYP4" s="489"/>
      <c r="NYQ4" s="489"/>
      <c r="NYR4" s="489"/>
      <c r="NYS4" s="489"/>
      <c r="NYT4" s="489"/>
      <c r="NYU4" s="489"/>
      <c r="NYV4" s="489"/>
      <c r="NYW4" s="489"/>
      <c r="NYX4" s="489"/>
      <c r="NYY4" s="489"/>
      <c r="NYZ4" s="489"/>
      <c r="NZA4" s="489"/>
      <c r="NZB4" s="489"/>
      <c r="NZC4" s="489"/>
      <c r="NZD4" s="489"/>
      <c r="NZE4" s="489"/>
      <c r="NZF4" s="489"/>
      <c r="NZG4" s="489"/>
      <c r="NZH4" s="489"/>
      <c r="NZI4" s="489"/>
      <c r="NZJ4" s="489"/>
      <c r="NZK4" s="489"/>
      <c r="NZL4" s="489"/>
      <c r="NZM4" s="489"/>
      <c r="NZN4" s="489"/>
      <c r="NZO4" s="489"/>
      <c r="NZP4" s="489"/>
      <c r="NZQ4" s="489"/>
      <c r="NZR4" s="489"/>
      <c r="NZS4" s="489"/>
      <c r="NZT4" s="489"/>
      <c r="NZU4" s="489"/>
      <c r="NZV4" s="489"/>
      <c r="NZW4" s="489"/>
      <c r="NZX4" s="489"/>
      <c r="NZY4" s="489"/>
      <c r="NZZ4" s="489"/>
      <c r="OAA4" s="489"/>
      <c r="OAB4" s="489"/>
      <c r="OAC4" s="489"/>
      <c r="OAD4" s="489"/>
      <c r="OAE4" s="489"/>
      <c r="OAF4" s="489"/>
      <c r="OAG4" s="489"/>
      <c r="OAH4" s="489"/>
      <c r="OAI4" s="489"/>
      <c r="OAJ4" s="489"/>
      <c r="OAK4" s="489"/>
      <c r="OAL4" s="489"/>
      <c r="OAM4" s="489"/>
      <c r="OAN4" s="489"/>
      <c r="OAO4" s="489"/>
      <c r="OAP4" s="489"/>
      <c r="OAQ4" s="489"/>
      <c r="OAR4" s="489"/>
      <c r="OAS4" s="489"/>
      <c r="OAT4" s="489"/>
      <c r="OAU4" s="489"/>
      <c r="OAV4" s="489"/>
      <c r="OAW4" s="489"/>
      <c r="OAX4" s="489"/>
      <c r="OAY4" s="489"/>
      <c r="OAZ4" s="489"/>
      <c r="OBA4" s="489"/>
      <c r="OBB4" s="489"/>
      <c r="OBC4" s="489"/>
      <c r="OBD4" s="489"/>
      <c r="OBE4" s="489"/>
      <c r="OBF4" s="489"/>
      <c r="OBG4" s="489"/>
      <c r="OBH4" s="489"/>
      <c r="OBI4" s="489"/>
      <c r="OBJ4" s="489"/>
      <c r="OBK4" s="489"/>
      <c r="OBL4" s="489"/>
      <c r="OBM4" s="489"/>
      <c r="OBN4" s="489"/>
      <c r="OBO4" s="489"/>
      <c r="OBP4" s="489"/>
      <c r="OBQ4" s="489"/>
      <c r="OBR4" s="489"/>
      <c r="OBS4" s="489"/>
      <c r="OBT4" s="489"/>
      <c r="OBU4" s="489"/>
      <c r="OBV4" s="489"/>
      <c r="OBW4" s="489"/>
      <c r="OBX4" s="489"/>
      <c r="OBY4" s="489"/>
      <c r="OBZ4" s="489"/>
      <c r="OCA4" s="489"/>
      <c r="OCB4" s="489"/>
      <c r="OCC4" s="489"/>
      <c r="OCD4" s="489"/>
      <c r="OCE4" s="489"/>
      <c r="OCF4" s="489"/>
      <c r="OCG4" s="489"/>
      <c r="OCH4" s="489"/>
      <c r="OCI4" s="489"/>
      <c r="OCJ4" s="489"/>
      <c r="OCK4" s="489"/>
      <c r="OCL4" s="489"/>
      <c r="OCM4" s="489"/>
      <c r="OCN4" s="489"/>
      <c r="OCO4" s="489"/>
      <c r="OCP4" s="489"/>
      <c r="OCQ4" s="489"/>
      <c r="OCR4" s="489"/>
      <c r="OCS4" s="489"/>
      <c r="OCT4" s="489"/>
      <c r="OCU4" s="489"/>
      <c r="OCV4" s="489"/>
      <c r="OCW4" s="489"/>
      <c r="OCX4" s="489"/>
      <c r="OCY4" s="489"/>
      <c r="OCZ4" s="489"/>
      <c r="ODA4" s="489"/>
      <c r="ODB4" s="489"/>
      <c r="ODC4" s="489"/>
      <c r="ODD4" s="489"/>
      <c r="ODE4" s="489"/>
      <c r="ODF4" s="489"/>
      <c r="ODG4" s="489"/>
      <c r="ODH4" s="489"/>
      <c r="ODI4" s="489"/>
      <c r="ODJ4" s="489"/>
      <c r="ODK4" s="489"/>
      <c r="ODL4" s="489"/>
      <c r="ODM4" s="489"/>
      <c r="ODN4" s="489"/>
      <c r="ODO4" s="489"/>
      <c r="ODP4" s="489"/>
      <c r="ODQ4" s="489"/>
      <c r="ODR4" s="489"/>
      <c r="ODS4" s="489"/>
      <c r="ODT4" s="489"/>
      <c r="ODU4" s="489"/>
      <c r="ODV4" s="489"/>
      <c r="ODW4" s="489"/>
      <c r="ODX4" s="489"/>
      <c r="ODY4" s="489"/>
      <c r="ODZ4" s="489"/>
      <c r="OEA4" s="489"/>
      <c r="OEB4" s="489"/>
      <c r="OEC4" s="489"/>
      <c r="OED4" s="489"/>
      <c r="OEE4" s="489"/>
      <c r="OEF4" s="489"/>
      <c r="OEG4" s="489"/>
      <c r="OEH4" s="489"/>
      <c r="OEI4" s="489"/>
      <c r="OEJ4" s="489"/>
      <c r="OEK4" s="489"/>
      <c r="OEL4" s="489"/>
      <c r="OEM4" s="489"/>
      <c r="OEN4" s="489"/>
      <c r="OEO4" s="489"/>
      <c r="OEP4" s="489"/>
      <c r="OEQ4" s="489"/>
      <c r="OER4" s="489"/>
      <c r="OES4" s="489"/>
      <c r="OET4" s="489"/>
      <c r="OEU4" s="489"/>
      <c r="OEV4" s="489"/>
      <c r="OEW4" s="489"/>
      <c r="OEX4" s="489"/>
      <c r="OEY4" s="489"/>
      <c r="OEZ4" s="489"/>
      <c r="OFA4" s="489"/>
      <c r="OFB4" s="489"/>
      <c r="OFC4" s="489"/>
      <c r="OFD4" s="489"/>
      <c r="OFE4" s="489"/>
      <c r="OFF4" s="489"/>
      <c r="OFG4" s="489"/>
      <c r="OFH4" s="489"/>
      <c r="OFI4" s="489"/>
      <c r="OFJ4" s="489"/>
      <c r="OFK4" s="489"/>
      <c r="OFL4" s="489"/>
      <c r="OFM4" s="489"/>
      <c r="OFN4" s="489"/>
      <c r="OFO4" s="489"/>
      <c r="OFP4" s="489"/>
      <c r="OFQ4" s="489"/>
      <c r="OFR4" s="489"/>
      <c r="OFS4" s="489"/>
      <c r="OFT4" s="489"/>
      <c r="OFU4" s="489"/>
      <c r="OFV4" s="489"/>
      <c r="OFW4" s="489"/>
      <c r="OFX4" s="489"/>
      <c r="OFY4" s="489"/>
      <c r="OFZ4" s="489"/>
      <c r="OGA4" s="489"/>
      <c r="OGB4" s="489"/>
      <c r="OGC4" s="489"/>
      <c r="OGD4" s="489"/>
      <c r="OGE4" s="489"/>
      <c r="OGF4" s="489"/>
      <c r="OGG4" s="489"/>
      <c r="OGH4" s="489"/>
      <c r="OGI4" s="489"/>
      <c r="OGJ4" s="489"/>
      <c r="OGK4" s="489"/>
      <c r="OGL4" s="489"/>
      <c r="OGM4" s="489"/>
      <c r="OGN4" s="489"/>
      <c r="OGO4" s="489"/>
      <c r="OGP4" s="489"/>
      <c r="OGQ4" s="489"/>
      <c r="OGR4" s="489"/>
      <c r="OGS4" s="489"/>
      <c r="OGT4" s="489"/>
      <c r="OGU4" s="489"/>
      <c r="OGV4" s="489"/>
      <c r="OGW4" s="489"/>
      <c r="OGX4" s="489"/>
      <c r="OGY4" s="489"/>
      <c r="OGZ4" s="489"/>
      <c r="OHA4" s="489"/>
      <c r="OHB4" s="489"/>
      <c r="OHC4" s="489"/>
      <c r="OHD4" s="489"/>
      <c r="OHE4" s="489"/>
      <c r="OHF4" s="489"/>
      <c r="OHG4" s="489"/>
      <c r="OHH4" s="489"/>
      <c r="OHI4" s="489"/>
      <c r="OHJ4" s="489"/>
      <c r="OHK4" s="489"/>
      <c r="OHL4" s="489"/>
      <c r="OHM4" s="489"/>
      <c r="OHN4" s="489"/>
      <c r="OHO4" s="489"/>
      <c r="OHP4" s="489"/>
      <c r="OHQ4" s="489"/>
      <c r="OHR4" s="489"/>
      <c r="OHS4" s="489"/>
      <c r="OHT4" s="489"/>
      <c r="OHU4" s="489"/>
      <c r="OHV4" s="489"/>
      <c r="OHW4" s="489"/>
      <c r="OHX4" s="489"/>
      <c r="OHY4" s="489"/>
      <c r="OHZ4" s="489"/>
      <c r="OIA4" s="489"/>
      <c r="OIB4" s="489"/>
      <c r="OIC4" s="489"/>
      <c r="OID4" s="489"/>
      <c r="OIE4" s="489"/>
      <c r="OIF4" s="489"/>
      <c r="OIG4" s="489"/>
      <c r="OIH4" s="489"/>
      <c r="OII4" s="489"/>
      <c r="OIJ4" s="489"/>
      <c r="OIK4" s="489"/>
      <c r="OIL4" s="489"/>
      <c r="OIM4" s="489"/>
      <c r="OIN4" s="489"/>
      <c r="OIO4" s="489"/>
      <c r="OIP4" s="489"/>
      <c r="OIQ4" s="489"/>
      <c r="OIR4" s="489"/>
      <c r="OIS4" s="489"/>
      <c r="OIT4" s="489"/>
      <c r="OIU4" s="489"/>
      <c r="OIV4" s="489"/>
      <c r="OIW4" s="489"/>
      <c r="OIX4" s="489"/>
      <c r="OIY4" s="489"/>
      <c r="OIZ4" s="489"/>
      <c r="OJA4" s="489"/>
      <c r="OJB4" s="489"/>
      <c r="OJC4" s="489"/>
      <c r="OJD4" s="489"/>
      <c r="OJE4" s="489"/>
      <c r="OJF4" s="489"/>
      <c r="OJG4" s="489"/>
      <c r="OJH4" s="489"/>
      <c r="OJI4" s="489"/>
      <c r="OJJ4" s="489"/>
      <c r="OJK4" s="489"/>
      <c r="OJL4" s="489"/>
      <c r="OJM4" s="489"/>
      <c r="OJN4" s="489"/>
      <c r="OJO4" s="489"/>
      <c r="OJP4" s="489"/>
      <c r="OJQ4" s="489"/>
      <c r="OJR4" s="489"/>
      <c r="OJS4" s="489"/>
      <c r="OJT4" s="489"/>
      <c r="OJU4" s="489"/>
      <c r="OJV4" s="489"/>
      <c r="OJW4" s="489"/>
      <c r="OJX4" s="489"/>
      <c r="OJY4" s="489"/>
      <c r="OJZ4" s="489"/>
      <c r="OKA4" s="489"/>
      <c r="OKB4" s="489"/>
      <c r="OKC4" s="489"/>
      <c r="OKD4" s="489"/>
      <c r="OKE4" s="489"/>
      <c r="OKF4" s="489"/>
      <c r="OKG4" s="489"/>
      <c r="OKH4" s="489"/>
      <c r="OKI4" s="489"/>
      <c r="OKJ4" s="489"/>
      <c r="OKK4" s="489"/>
      <c r="OKL4" s="489"/>
      <c r="OKM4" s="489"/>
      <c r="OKN4" s="489"/>
      <c r="OKO4" s="489"/>
      <c r="OKP4" s="489"/>
      <c r="OKQ4" s="489"/>
      <c r="OKR4" s="489"/>
      <c r="OKS4" s="489"/>
      <c r="OKT4" s="489"/>
      <c r="OKU4" s="489"/>
      <c r="OKV4" s="489"/>
      <c r="OKW4" s="489"/>
      <c r="OKX4" s="489"/>
      <c r="OKY4" s="489"/>
      <c r="OKZ4" s="489"/>
      <c r="OLA4" s="489"/>
      <c r="OLB4" s="489"/>
      <c r="OLC4" s="489"/>
      <c r="OLD4" s="489"/>
      <c r="OLE4" s="489"/>
      <c r="OLF4" s="489"/>
      <c r="OLG4" s="489"/>
      <c r="OLH4" s="489"/>
      <c r="OLI4" s="489"/>
      <c r="OLJ4" s="489"/>
      <c r="OLK4" s="489"/>
      <c r="OLL4" s="489"/>
      <c r="OLM4" s="489"/>
      <c r="OLN4" s="489"/>
      <c r="OLO4" s="489"/>
      <c r="OLP4" s="489"/>
      <c r="OLQ4" s="489"/>
      <c r="OLR4" s="489"/>
      <c r="OLS4" s="489"/>
      <c r="OLT4" s="489"/>
      <c r="OLU4" s="489"/>
      <c r="OLV4" s="489"/>
      <c r="OLW4" s="489"/>
      <c r="OLX4" s="489"/>
      <c r="OLY4" s="489"/>
      <c r="OLZ4" s="489"/>
      <c r="OMA4" s="489"/>
      <c r="OMB4" s="489"/>
      <c r="OMC4" s="489"/>
      <c r="OMD4" s="489"/>
      <c r="OME4" s="489"/>
      <c r="OMF4" s="489"/>
      <c r="OMG4" s="489"/>
      <c r="OMH4" s="489"/>
      <c r="OMI4" s="489"/>
      <c r="OMJ4" s="489"/>
      <c r="OMK4" s="489"/>
      <c r="OML4" s="489"/>
      <c r="OMM4" s="489"/>
      <c r="OMN4" s="489"/>
      <c r="OMO4" s="489"/>
      <c r="OMP4" s="489"/>
      <c r="OMQ4" s="489"/>
      <c r="OMR4" s="489"/>
      <c r="OMS4" s="489"/>
      <c r="OMT4" s="489"/>
      <c r="OMU4" s="489"/>
      <c r="OMV4" s="489"/>
      <c r="OMW4" s="489"/>
      <c r="OMX4" s="489"/>
      <c r="OMY4" s="489"/>
      <c r="OMZ4" s="489"/>
      <c r="ONA4" s="489"/>
      <c r="ONB4" s="489"/>
      <c r="ONC4" s="489"/>
      <c r="OND4" s="489"/>
      <c r="ONE4" s="489"/>
      <c r="ONF4" s="489"/>
      <c r="ONG4" s="489"/>
      <c r="ONH4" s="489"/>
      <c r="ONI4" s="489"/>
      <c r="ONJ4" s="489"/>
      <c r="ONK4" s="489"/>
      <c r="ONL4" s="489"/>
      <c r="ONM4" s="489"/>
      <c r="ONN4" s="489"/>
      <c r="ONO4" s="489"/>
      <c r="ONP4" s="489"/>
      <c r="ONQ4" s="489"/>
      <c r="ONR4" s="489"/>
      <c r="ONS4" s="489"/>
      <c r="ONT4" s="489"/>
      <c r="ONU4" s="489"/>
      <c r="ONV4" s="489"/>
      <c r="ONW4" s="489"/>
      <c r="ONX4" s="489"/>
      <c r="ONY4" s="489"/>
      <c r="ONZ4" s="489"/>
      <c r="OOA4" s="489"/>
      <c r="OOB4" s="489"/>
      <c r="OOC4" s="489"/>
      <c r="OOD4" s="489"/>
      <c r="OOE4" s="489"/>
      <c r="OOF4" s="489"/>
      <c r="OOG4" s="489"/>
      <c r="OOH4" s="489"/>
      <c r="OOI4" s="489"/>
      <c r="OOJ4" s="489"/>
      <c r="OOK4" s="489"/>
      <c r="OOL4" s="489"/>
      <c r="OOM4" s="489"/>
      <c r="OON4" s="489"/>
      <c r="OOO4" s="489"/>
      <c r="OOP4" s="489"/>
      <c r="OOQ4" s="489"/>
      <c r="OOR4" s="489"/>
      <c r="OOS4" s="489"/>
      <c r="OOT4" s="489"/>
      <c r="OOU4" s="489"/>
      <c r="OOV4" s="489"/>
      <c r="OOW4" s="489"/>
      <c r="OOX4" s="489"/>
      <c r="OOY4" s="489"/>
      <c r="OOZ4" s="489"/>
      <c r="OPA4" s="489"/>
      <c r="OPB4" s="489"/>
      <c r="OPC4" s="489"/>
      <c r="OPD4" s="489"/>
      <c r="OPE4" s="489"/>
      <c r="OPF4" s="489"/>
      <c r="OPG4" s="489"/>
      <c r="OPH4" s="489"/>
      <c r="OPI4" s="489"/>
      <c r="OPJ4" s="489"/>
      <c r="OPK4" s="489"/>
      <c r="OPL4" s="489"/>
      <c r="OPM4" s="489"/>
      <c r="OPN4" s="489"/>
      <c r="OPO4" s="489"/>
      <c r="OPP4" s="489"/>
      <c r="OPQ4" s="489"/>
      <c r="OPR4" s="489"/>
      <c r="OPS4" s="489"/>
      <c r="OPT4" s="489"/>
      <c r="OPU4" s="489"/>
      <c r="OPV4" s="489"/>
      <c r="OPW4" s="489"/>
      <c r="OPX4" s="489"/>
      <c r="OPY4" s="489"/>
      <c r="OPZ4" s="489"/>
      <c r="OQA4" s="489"/>
      <c r="OQB4" s="489"/>
      <c r="OQC4" s="489"/>
      <c r="OQD4" s="489"/>
      <c r="OQE4" s="489"/>
      <c r="OQF4" s="489"/>
      <c r="OQG4" s="489"/>
      <c r="OQH4" s="489"/>
      <c r="OQI4" s="489"/>
      <c r="OQJ4" s="489"/>
      <c r="OQK4" s="489"/>
      <c r="OQL4" s="489"/>
      <c r="OQM4" s="489"/>
      <c r="OQN4" s="489"/>
      <c r="OQO4" s="489"/>
      <c r="OQP4" s="489"/>
      <c r="OQQ4" s="489"/>
      <c r="OQR4" s="489"/>
      <c r="OQS4" s="489"/>
      <c r="OQT4" s="489"/>
      <c r="OQU4" s="489"/>
      <c r="OQV4" s="489"/>
      <c r="OQW4" s="489"/>
      <c r="OQX4" s="489"/>
      <c r="OQY4" s="489"/>
      <c r="OQZ4" s="489"/>
      <c r="ORA4" s="489"/>
      <c r="ORB4" s="489"/>
      <c r="ORC4" s="489"/>
      <c r="ORD4" s="489"/>
      <c r="ORE4" s="489"/>
      <c r="ORF4" s="489"/>
      <c r="ORG4" s="489"/>
      <c r="ORH4" s="489"/>
      <c r="ORI4" s="489"/>
      <c r="ORJ4" s="489"/>
      <c r="ORK4" s="489"/>
      <c r="ORL4" s="489"/>
      <c r="ORM4" s="489"/>
      <c r="ORN4" s="489"/>
      <c r="ORO4" s="489"/>
      <c r="ORP4" s="489"/>
      <c r="ORQ4" s="489"/>
      <c r="ORR4" s="489"/>
      <c r="ORS4" s="489"/>
      <c r="ORT4" s="489"/>
      <c r="ORU4" s="489"/>
      <c r="ORV4" s="489"/>
      <c r="ORW4" s="489"/>
      <c r="ORX4" s="489"/>
      <c r="ORY4" s="489"/>
      <c r="ORZ4" s="489"/>
      <c r="OSA4" s="489"/>
      <c r="OSB4" s="489"/>
      <c r="OSC4" s="489"/>
      <c r="OSD4" s="489"/>
      <c r="OSE4" s="489"/>
      <c r="OSF4" s="489"/>
      <c r="OSG4" s="489"/>
      <c r="OSH4" s="489"/>
      <c r="OSI4" s="489"/>
      <c r="OSJ4" s="489"/>
      <c r="OSK4" s="489"/>
      <c r="OSL4" s="489"/>
      <c r="OSM4" s="489"/>
      <c r="OSN4" s="489"/>
      <c r="OSO4" s="489"/>
      <c r="OSP4" s="489"/>
      <c r="OSQ4" s="489"/>
      <c r="OSR4" s="489"/>
      <c r="OSS4" s="489"/>
      <c r="OST4" s="489"/>
      <c r="OSU4" s="489"/>
      <c r="OSV4" s="489"/>
      <c r="OSW4" s="489"/>
      <c r="OSX4" s="489"/>
      <c r="OSY4" s="489"/>
      <c r="OSZ4" s="489"/>
      <c r="OTA4" s="489"/>
      <c r="OTB4" s="489"/>
      <c r="OTC4" s="489"/>
      <c r="OTD4" s="489"/>
      <c r="OTE4" s="489"/>
      <c r="OTF4" s="489"/>
      <c r="OTG4" s="489"/>
      <c r="OTH4" s="489"/>
      <c r="OTI4" s="489"/>
      <c r="OTJ4" s="489"/>
      <c r="OTK4" s="489"/>
      <c r="OTL4" s="489"/>
      <c r="OTM4" s="489"/>
      <c r="OTN4" s="489"/>
      <c r="OTO4" s="489"/>
      <c r="OTP4" s="489"/>
      <c r="OTQ4" s="489"/>
      <c r="OTR4" s="489"/>
      <c r="OTS4" s="489"/>
      <c r="OTT4" s="489"/>
      <c r="OTU4" s="489"/>
      <c r="OTV4" s="489"/>
      <c r="OTW4" s="489"/>
      <c r="OTX4" s="489"/>
      <c r="OTY4" s="489"/>
      <c r="OTZ4" s="489"/>
      <c r="OUA4" s="489"/>
      <c r="OUB4" s="489"/>
      <c r="OUC4" s="489"/>
      <c r="OUD4" s="489"/>
      <c r="OUE4" s="489"/>
      <c r="OUF4" s="489"/>
      <c r="OUG4" s="489"/>
      <c r="OUH4" s="489"/>
      <c r="OUI4" s="489"/>
      <c r="OUJ4" s="489"/>
      <c r="OUK4" s="489"/>
      <c r="OUL4" s="489"/>
      <c r="OUM4" s="489"/>
      <c r="OUN4" s="489"/>
      <c r="OUO4" s="489"/>
      <c r="OUP4" s="489"/>
      <c r="OUQ4" s="489"/>
      <c r="OUR4" s="489"/>
      <c r="OUS4" s="489"/>
      <c r="OUT4" s="489"/>
      <c r="OUU4" s="489"/>
      <c r="OUV4" s="489"/>
      <c r="OUW4" s="489"/>
      <c r="OUX4" s="489"/>
      <c r="OUY4" s="489"/>
      <c r="OUZ4" s="489"/>
      <c r="OVA4" s="489"/>
      <c r="OVB4" s="489"/>
      <c r="OVC4" s="489"/>
      <c r="OVD4" s="489"/>
      <c r="OVE4" s="489"/>
      <c r="OVF4" s="489"/>
      <c r="OVG4" s="489"/>
      <c r="OVH4" s="489"/>
      <c r="OVI4" s="489"/>
      <c r="OVJ4" s="489"/>
      <c r="OVK4" s="489"/>
      <c r="OVL4" s="489"/>
      <c r="OVM4" s="489"/>
      <c r="OVN4" s="489"/>
      <c r="OVO4" s="489"/>
      <c r="OVP4" s="489"/>
      <c r="OVQ4" s="489"/>
      <c r="OVR4" s="489"/>
      <c r="OVS4" s="489"/>
      <c r="OVT4" s="489"/>
      <c r="OVU4" s="489"/>
      <c r="OVV4" s="489"/>
      <c r="OVW4" s="489"/>
      <c r="OVX4" s="489"/>
      <c r="OVY4" s="489"/>
      <c r="OVZ4" s="489"/>
      <c r="OWA4" s="489"/>
      <c r="OWB4" s="489"/>
      <c r="OWC4" s="489"/>
      <c r="OWD4" s="489"/>
      <c r="OWE4" s="489"/>
      <c r="OWF4" s="489"/>
      <c r="OWG4" s="489"/>
      <c r="OWH4" s="489"/>
      <c r="OWI4" s="489"/>
      <c r="OWJ4" s="489"/>
      <c r="OWK4" s="489"/>
      <c r="OWL4" s="489"/>
      <c r="OWM4" s="489"/>
      <c r="OWN4" s="489"/>
      <c r="OWO4" s="489"/>
      <c r="OWP4" s="489"/>
      <c r="OWQ4" s="489"/>
      <c r="OWR4" s="489"/>
      <c r="OWS4" s="489"/>
      <c r="OWT4" s="489"/>
      <c r="OWU4" s="489"/>
      <c r="OWV4" s="489"/>
      <c r="OWW4" s="489"/>
      <c r="OWX4" s="489"/>
      <c r="OWY4" s="489"/>
      <c r="OWZ4" s="489"/>
      <c r="OXA4" s="489"/>
      <c r="OXB4" s="489"/>
      <c r="OXC4" s="489"/>
      <c r="OXD4" s="489"/>
      <c r="OXE4" s="489"/>
      <c r="OXF4" s="489"/>
      <c r="OXG4" s="489"/>
      <c r="OXH4" s="489"/>
      <c r="OXI4" s="489"/>
      <c r="OXJ4" s="489"/>
      <c r="OXK4" s="489"/>
      <c r="OXL4" s="489"/>
      <c r="OXM4" s="489"/>
      <c r="OXN4" s="489"/>
      <c r="OXO4" s="489"/>
      <c r="OXP4" s="489"/>
      <c r="OXQ4" s="489"/>
      <c r="OXR4" s="489"/>
      <c r="OXS4" s="489"/>
      <c r="OXT4" s="489"/>
      <c r="OXU4" s="489"/>
      <c r="OXV4" s="489"/>
      <c r="OXW4" s="489"/>
      <c r="OXX4" s="489"/>
      <c r="OXY4" s="489"/>
      <c r="OXZ4" s="489"/>
      <c r="OYA4" s="489"/>
      <c r="OYB4" s="489"/>
      <c r="OYC4" s="489"/>
      <c r="OYD4" s="489"/>
      <c r="OYE4" s="489"/>
      <c r="OYF4" s="489"/>
      <c r="OYG4" s="489"/>
      <c r="OYH4" s="489"/>
      <c r="OYI4" s="489"/>
      <c r="OYJ4" s="489"/>
      <c r="OYK4" s="489"/>
      <c r="OYL4" s="489"/>
      <c r="OYM4" s="489"/>
      <c r="OYN4" s="489"/>
      <c r="OYO4" s="489"/>
      <c r="OYP4" s="489"/>
      <c r="OYQ4" s="489"/>
      <c r="OYR4" s="489"/>
      <c r="OYS4" s="489"/>
      <c r="OYT4" s="489"/>
      <c r="OYU4" s="489"/>
      <c r="OYV4" s="489"/>
      <c r="OYW4" s="489"/>
      <c r="OYX4" s="489"/>
      <c r="OYY4" s="489"/>
      <c r="OYZ4" s="489"/>
      <c r="OZA4" s="489"/>
      <c r="OZB4" s="489"/>
      <c r="OZC4" s="489"/>
      <c r="OZD4" s="489"/>
      <c r="OZE4" s="489"/>
      <c r="OZF4" s="489"/>
      <c r="OZG4" s="489"/>
      <c r="OZH4" s="489"/>
      <c r="OZI4" s="489"/>
      <c r="OZJ4" s="489"/>
      <c r="OZK4" s="489"/>
      <c r="OZL4" s="489"/>
      <c r="OZM4" s="489"/>
      <c r="OZN4" s="489"/>
      <c r="OZO4" s="489"/>
      <c r="OZP4" s="489"/>
      <c r="OZQ4" s="489"/>
      <c r="OZR4" s="489"/>
      <c r="OZS4" s="489"/>
      <c r="OZT4" s="489"/>
      <c r="OZU4" s="489"/>
      <c r="OZV4" s="489"/>
      <c r="OZW4" s="489"/>
      <c r="OZX4" s="489"/>
      <c r="OZY4" s="489"/>
      <c r="OZZ4" s="489"/>
      <c r="PAA4" s="489"/>
      <c r="PAB4" s="489"/>
      <c r="PAC4" s="489"/>
      <c r="PAD4" s="489"/>
      <c r="PAE4" s="489"/>
      <c r="PAF4" s="489"/>
      <c r="PAG4" s="489"/>
      <c r="PAH4" s="489"/>
      <c r="PAI4" s="489"/>
      <c r="PAJ4" s="489"/>
      <c r="PAK4" s="489"/>
      <c r="PAL4" s="489"/>
      <c r="PAM4" s="489"/>
      <c r="PAN4" s="489"/>
      <c r="PAO4" s="489"/>
      <c r="PAP4" s="489"/>
      <c r="PAQ4" s="489"/>
      <c r="PAR4" s="489"/>
      <c r="PAS4" s="489"/>
      <c r="PAT4" s="489"/>
      <c r="PAU4" s="489"/>
      <c r="PAV4" s="489"/>
      <c r="PAW4" s="489"/>
      <c r="PAX4" s="489"/>
      <c r="PAY4" s="489"/>
      <c r="PAZ4" s="489"/>
      <c r="PBA4" s="489"/>
      <c r="PBB4" s="489"/>
      <c r="PBC4" s="489"/>
      <c r="PBD4" s="489"/>
      <c r="PBE4" s="489"/>
      <c r="PBF4" s="489"/>
      <c r="PBG4" s="489"/>
      <c r="PBH4" s="489"/>
      <c r="PBI4" s="489"/>
      <c r="PBJ4" s="489"/>
      <c r="PBK4" s="489"/>
      <c r="PBL4" s="489"/>
      <c r="PBM4" s="489"/>
      <c r="PBN4" s="489"/>
      <c r="PBO4" s="489"/>
      <c r="PBP4" s="489"/>
      <c r="PBQ4" s="489"/>
      <c r="PBR4" s="489"/>
      <c r="PBS4" s="489"/>
      <c r="PBT4" s="489"/>
      <c r="PBU4" s="489"/>
      <c r="PBV4" s="489"/>
      <c r="PBW4" s="489"/>
      <c r="PBX4" s="489"/>
      <c r="PBY4" s="489"/>
      <c r="PBZ4" s="489"/>
      <c r="PCA4" s="489"/>
      <c r="PCB4" s="489"/>
      <c r="PCC4" s="489"/>
      <c r="PCD4" s="489"/>
      <c r="PCE4" s="489"/>
      <c r="PCF4" s="489"/>
      <c r="PCG4" s="489"/>
      <c r="PCH4" s="489"/>
      <c r="PCI4" s="489"/>
      <c r="PCJ4" s="489"/>
      <c r="PCK4" s="489"/>
      <c r="PCL4" s="489"/>
      <c r="PCM4" s="489"/>
      <c r="PCN4" s="489"/>
      <c r="PCO4" s="489"/>
      <c r="PCP4" s="489"/>
      <c r="PCQ4" s="489"/>
      <c r="PCR4" s="489"/>
      <c r="PCS4" s="489"/>
      <c r="PCT4" s="489"/>
      <c r="PCU4" s="489"/>
      <c r="PCV4" s="489"/>
      <c r="PCW4" s="489"/>
      <c r="PCX4" s="489"/>
      <c r="PCY4" s="489"/>
      <c r="PCZ4" s="489"/>
      <c r="PDA4" s="489"/>
      <c r="PDB4" s="489"/>
      <c r="PDC4" s="489"/>
      <c r="PDD4" s="489"/>
      <c r="PDE4" s="489"/>
      <c r="PDF4" s="489"/>
      <c r="PDG4" s="489"/>
      <c r="PDH4" s="489"/>
      <c r="PDI4" s="489"/>
      <c r="PDJ4" s="489"/>
      <c r="PDK4" s="489"/>
      <c r="PDL4" s="489"/>
      <c r="PDM4" s="489"/>
      <c r="PDN4" s="489"/>
      <c r="PDO4" s="489"/>
      <c r="PDP4" s="489"/>
      <c r="PDQ4" s="489"/>
      <c r="PDR4" s="489"/>
      <c r="PDS4" s="489"/>
      <c r="PDT4" s="489"/>
      <c r="PDU4" s="489"/>
      <c r="PDV4" s="489"/>
      <c r="PDW4" s="489"/>
      <c r="PDX4" s="489"/>
      <c r="PDY4" s="489"/>
      <c r="PDZ4" s="489"/>
      <c r="PEA4" s="489"/>
      <c r="PEB4" s="489"/>
      <c r="PEC4" s="489"/>
      <c r="PED4" s="489"/>
      <c r="PEE4" s="489"/>
      <c r="PEF4" s="489"/>
      <c r="PEG4" s="489"/>
      <c r="PEH4" s="489"/>
      <c r="PEI4" s="489"/>
      <c r="PEJ4" s="489"/>
      <c r="PEK4" s="489"/>
      <c r="PEL4" s="489"/>
      <c r="PEM4" s="489"/>
      <c r="PEN4" s="489"/>
      <c r="PEO4" s="489"/>
      <c r="PEP4" s="489"/>
      <c r="PEQ4" s="489"/>
      <c r="PER4" s="489"/>
      <c r="PES4" s="489"/>
      <c r="PET4" s="489"/>
      <c r="PEU4" s="489"/>
      <c r="PEV4" s="489"/>
      <c r="PEW4" s="489"/>
      <c r="PEX4" s="489"/>
      <c r="PEY4" s="489"/>
      <c r="PEZ4" s="489"/>
      <c r="PFA4" s="489"/>
      <c r="PFB4" s="489"/>
      <c r="PFC4" s="489"/>
      <c r="PFD4" s="489"/>
      <c r="PFE4" s="489"/>
      <c r="PFF4" s="489"/>
      <c r="PFG4" s="489"/>
      <c r="PFH4" s="489"/>
      <c r="PFI4" s="489"/>
      <c r="PFJ4" s="489"/>
      <c r="PFK4" s="489"/>
      <c r="PFL4" s="489"/>
      <c r="PFM4" s="489"/>
      <c r="PFN4" s="489"/>
      <c r="PFO4" s="489"/>
      <c r="PFP4" s="489"/>
      <c r="PFQ4" s="489"/>
      <c r="PFR4" s="489"/>
      <c r="PFS4" s="489"/>
      <c r="PFT4" s="489"/>
      <c r="PFU4" s="489"/>
      <c r="PFV4" s="489"/>
      <c r="PFW4" s="489"/>
      <c r="PFX4" s="489"/>
      <c r="PFY4" s="489"/>
      <c r="PFZ4" s="489"/>
      <c r="PGA4" s="489"/>
      <c r="PGB4" s="489"/>
      <c r="PGC4" s="489"/>
      <c r="PGD4" s="489"/>
      <c r="PGE4" s="489"/>
      <c r="PGF4" s="489"/>
      <c r="PGG4" s="489"/>
      <c r="PGH4" s="489"/>
      <c r="PGI4" s="489"/>
      <c r="PGJ4" s="489"/>
      <c r="PGK4" s="489"/>
      <c r="PGL4" s="489"/>
      <c r="PGM4" s="489"/>
      <c r="PGN4" s="489"/>
      <c r="PGO4" s="489"/>
      <c r="PGP4" s="489"/>
      <c r="PGQ4" s="489"/>
      <c r="PGR4" s="489"/>
      <c r="PGS4" s="489"/>
      <c r="PGT4" s="489"/>
      <c r="PGU4" s="489"/>
      <c r="PGV4" s="489"/>
      <c r="PGW4" s="489"/>
      <c r="PGX4" s="489"/>
      <c r="PGY4" s="489"/>
      <c r="PGZ4" s="489"/>
      <c r="PHA4" s="489"/>
      <c r="PHB4" s="489"/>
      <c r="PHC4" s="489"/>
      <c r="PHD4" s="489"/>
      <c r="PHE4" s="489"/>
      <c r="PHF4" s="489"/>
      <c r="PHG4" s="489"/>
      <c r="PHH4" s="489"/>
      <c r="PHI4" s="489"/>
      <c r="PHJ4" s="489"/>
      <c r="PHK4" s="489"/>
      <c r="PHL4" s="489"/>
      <c r="PHM4" s="489"/>
      <c r="PHN4" s="489"/>
      <c r="PHO4" s="489"/>
      <c r="PHP4" s="489"/>
      <c r="PHQ4" s="489"/>
      <c r="PHR4" s="489"/>
      <c r="PHS4" s="489"/>
      <c r="PHT4" s="489"/>
      <c r="PHU4" s="489"/>
      <c r="PHV4" s="489"/>
      <c r="PHW4" s="489"/>
      <c r="PHX4" s="489"/>
      <c r="PHY4" s="489"/>
      <c r="PHZ4" s="489"/>
      <c r="PIA4" s="489"/>
      <c r="PIB4" s="489"/>
      <c r="PIC4" s="489"/>
      <c r="PID4" s="489"/>
      <c r="PIE4" s="489"/>
      <c r="PIF4" s="489"/>
      <c r="PIG4" s="489"/>
      <c r="PIH4" s="489"/>
      <c r="PII4" s="489"/>
      <c r="PIJ4" s="489"/>
      <c r="PIK4" s="489"/>
      <c r="PIL4" s="489"/>
      <c r="PIM4" s="489"/>
      <c r="PIN4" s="489"/>
      <c r="PIO4" s="489"/>
      <c r="PIP4" s="489"/>
      <c r="PIQ4" s="489"/>
      <c r="PIR4" s="489"/>
      <c r="PIS4" s="489"/>
      <c r="PIT4" s="489"/>
      <c r="PIU4" s="489"/>
      <c r="PIV4" s="489"/>
      <c r="PIW4" s="489"/>
      <c r="PIX4" s="489"/>
      <c r="PIY4" s="489"/>
      <c r="PIZ4" s="489"/>
      <c r="PJA4" s="489"/>
      <c r="PJB4" s="489"/>
      <c r="PJC4" s="489"/>
      <c r="PJD4" s="489"/>
      <c r="PJE4" s="489"/>
      <c r="PJF4" s="489"/>
      <c r="PJG4" s="489"/>
      <c r="PJH4" s="489"/>
      <c r="PJI4" s="489"/>
      <c r="PJJ4" s="489"/>
      <c r="PJK4" s="489"/>
      <c r="PJL4" s="489"/>
      <c r="PJM4" s="489"/>
      <c r="PJN4" s="489"/>
      <c r="PJO4" s="489"/>
      <c r="PJP4" s="489"/>
      <c r="PJQ4" s="489"/>
      <c r="PJR4" s="489"/>
      <c r="PJS4" s="489"/>
      <c r="PJT4" s="489"/>
      <c r="PJU4" s="489"/>
      <c r="PJV4" s="489"/>
      <c r="PJW4" s="489"/>
      <c r="PJX4" s="489"/>
      <c r="PJY4" s="489"/>
      <c r="PJZ4" s="489"/>
      <c r="PKA4" s="489"/>
      <c r="PKB4" s="489"/>
      <c r="PKC4" s="489"/>
      <c r="PKD4" s="489"/>
      <c r="PKE4" s="489"/>
      <c r="PKF4" s="489"/>
      <c r="PKG4" s="489"/>
      <c r="PKH4" s="489"/>
      <c r="PKI4" s="489"/>
      <c r="PKJ4" s="489"/>
      <c r="PKK4" s="489"/>
      <c r="PKL4" s="489"/>
      <c r="PKM4" s="489"/>
      <c r="PKN4" s="489"/>
      <c r="PKO4" s="489"/>
      <c r="PKP4" s="489"/>
      <c r="PKQ4" s="489"/>
      <c r="PKR4" s="489"/>
      <c r="PKS4" s="489"/>
      <c r="PKT4" s="489"/>
      <c r="PKU4" s="489"/>
      <c r="PKV4" s="489"/>
      <c r="PKW4" s="489"/>
      <c r="PKX4" s="489"/>
      <c r="PKY4" s="489"/>
      <c r="PKZ4" s="489"/>
      <c r="PLA4" s="489"/>
      <c r="PLB4" s="489"/>
      <c r="PLC4" s="489"/>
      <c r="PLD4" s="489"/>
      <c r="PLE4" s="489"/>
      <c r="PLF4" s="489"/>
      <c r="PLG4" s="489"/>
      <c r="PLH4" s="489"/>
      <c r="PLI4" s="489"/>
      <c r="PLJ4" s="489"/>
      <c r="PLK4" s="489"/>
      <c r="PLL4" s="489"/>
      <c r="PLM4" s="489"/>
      <c r="PLN4" s="489"/>
      <c r="PLO4" s="489"/>
      <c r="PLP4" s="489"/>
      <c r="PLQ4" s="489"/>
      <c r="PLR4" s="489"/>
      <c r="PLS4" s="489"/>
      <c r="PLT4" s="489"/>
      <c r="PLU4" s="489"/>
      <c r="PLV4" s="489"/>
      <c r="PLW4" s="489"/>
      <c r="PLX4" s="489"/>
      <c r="PLY4" s="489"/>
      <c r="PLZ4" s="489"/>
      <c r="PMA4" s="489"/>
      <c r="PMB4" s="489"/>
      <c r="PMC4" s="489"/>
      <c r="PMD4" s="489"/>
      <c r="PME4" s="489"/>
      <c r="PMF4" s="489"/>
      <c r="PMG4" s="489"/>
      <c r="PMH4" s="489"/>
      <c r="PMI4" s="489"/>
      <c r="PMJ4" s="489"/>
      <c r="PMK4" s="489"/>
      <c r="PML4" s="489"/>
      <c r="PMM4" s="489"/>
      <c r="PMN4" s="489"/>
      <c r="PMO4" s="489"/>
      <c r="PMP4" s="489"/>
      <c r="PMQ4" s="489"/>
      <c r="PMR4" s="489"/>
      <c r="PMS4" s="489"/>
      <c r="PMT4" s="489"/>
      <c r="PMU4" s="489"/>
      <c r="PMV4" s="489"/>
      <c r="PMW4" s="489"/>
      <c r="PMX4" s="489"/>
      <c r="PMY4" s="489"/>
      <c r="PMZ4" s="489"/>
      <c r="PNA4" s="489"/>
      <c r="PNB4" s="489"/>
      <c r="PNC4" s="489"/>
      <c r="PND4" s="489"/>
      <c r="PNE4" s="489"/>
      <c r="PNF4" s="489"/>
      <c r="PNG4" s="489"/>
      <c r="PNH4" s="489"/>
      <c r="PNI4" s="489"/>
      <c r="PNJ4" s="489"/>
      <c r="PNK4" s="489"/>
      <c r="PNL4" s="489"/>
      <c r="PNM4" s="489"/>
      <c r="PNN4" s="489"/>
      <c r="PNO4" s="489"/>
      <c r="PNP4" s="489"/>
      <c r="PNQ4" s="489"/>
      <c r="PNR4" s="489"/>
      <c r="PNS4" s="489"/>
      <c r="PNT4" s="489"/>
      <c r="PNU4" s="489"/>
      <c r="PNV4" s="489"/>
      <c r="PNW4" s="489"/>
      <c r="PNX4" s="489"/>
      <c r="PNY4" s="489"/>
      <c r="PNZ4" s="489"/>
      <c r="POA4" s="489"/>
      <c r="POB4" s="489"/>
      <c r="POC4" s="489"/>
      <c r="POD4" s="489"/>
      <c r="POE4" s="489"/>
      <c r="POF4" s="489"/>
      <c r="POG4" s="489"/>
      <c r="POH4" s="489"/>
      <c r="POI4" s="489"/>
      <c r="POJ4" s="489"/>
      <c r="POK4" s="489"/>
      <c r="POL4" s="489"/>
      <c r="POM4" s="489"/>
      <c r="PON4" s="489"/>
      <c r="POO4" s="489"/>
      <c r="POP4" s="489"/>
      <c r="POQ4" s="489"/>
      <c r="POR4" s="489"/>
      <c r="POS4" s="489"/>
      <c r="POT4" s="489"/>
      <c r="POU4" s="489"/>
      <c r="POV4" s="489"/>
      <c r="POW4" s="489"/>
      <c r="POX4" s="489"/>
      <c r="POY4" s="489"/>
      <c r="POZ4" s="489"/>
      <c r="PPA4" s="489"/>
      <c r="PPB4" s="489"/>
      <c r="PPC4" s="489"/>
      <c r="PPD4" s="489"/>
      <c r="PPE4" s="489"/>
      <c r="PPF4" s="489"/>
      <c r="PPG4" s="489"/>
      <c r="PPH4" s="489"/>
      <c r="PPI4" s="489"/>
      <c r="PPJ4" s="489"/>
      <c r="PPK4" s="489"/>
      <c r="PPL4" s="489"/>
      <c r="PPM4" s="489"/>
      <c r="PPN4" s="489"/>
      <c r="PPO4" s="489"/>
      <c r="PPP4" s="489"/>
      <c r="PPQ4" s="489"/>
      <c r="PPR4" s="489"/>
      <c r="PPS4" s="489"/>
      <c r="PPT4" s="489"/>
      <c r="PPU4" s="489"/>
      <c r="PPV4" s="489"/>
      <c r="PPW4" s="489"/>
      <c r="PPX4" s="489"/>
      <c r="PPY4" s="489"/>
      <c r="PPZ4" s="489"/>
      <c r="PQA4" s="489"/>
      <c r="PQB4" s="489"/>
      <c r="PQC4" s="489"/>
      <c r="PQD4" s="489"/>
      <c r="PQE4" s="489"/>
      <c r="PQF4" s="489"/>
      <c r="PQG4" s="489"/>
      <c r="PQH4" s="489"/>
      <c r="PQI4" s="489"/>
      <c r="PQJ4" s="489"/>
      <c r="PQK4" s="489"/>
      <c r="PQL4" s="489"/>
      <c r="PQM4" s="489"/>
      <c r="PQN4" s="489"/>
      <c r="PQO4" s="489"/>
      <c r="PQP4" s="489"/>
      <c r="PQQ4" s="489"/>
      <c r="PQR4" s="489"/>
      <c r="PQS4" s="489"/>
      <c r="PQT4" s="489"/>
      <c r="PQU4" s="489"/>
      <c r="PQV4" s="489"/>
      <c r="PQW4" s="489"/>
      <c r="PQX4" s="489"/>
      <c r="PQY4" s="489"/>
      <c r="PQZ4" s="489"/>
      <c r="PRA4" s="489"/>
      <c r="PRB4" s="489"/>
      <c r="PRC4" s="489"/>
      <c r="PRD4" s="489"/>
      <c r="PRE4" s="489"/>
      <c r="PRF4" s="489"/>
      <c r="PRG4" s="489"/>
      <c r="PRH4" s="489"/>
      <c r="PRI4" s="489"/>
      <c r="PRJ4" s="489"/>
      <c r="PRK4" s="489"/>
      <c r="PRL4" s="489"/>
      <c r="PRM4" s="489"/>
      <c r="PRN4" s="489"/>
      <c r="PRO4" s="489"/>
      <c r="PRP4" s="489"/>
      <c r="PRQ4" s="489"/>
      <c r="PRR4" s="489"/>
      <c r="PRS4" s="489"/>
      <c r="PRT4" s="489"/>
      <c r="PRU4" s="489"/>
      <c r="PRV4" s="489"/>
      <c r="PRW4" s="489"/>
      <c r="PRX4" s="489"/>
      <c r="PRY4" s="489"/>
      <c r="PRZ4" s="489"/>
      <c r="PSA4" s="489"/>
      <c r="PSB4" s="489"/>
      <c r="PSC4" s="489"/>
      <c r="PSD4" s="489"/>
      <c r="PSE4" s="489"/>
      <c r="PSF4" s="489"/>
      <c r="PSG4" s="489"/>
      <c r="PSH4" s="489"/>
      <c r="PSI4" s="489"/>
      <c r="PSJ4" s="489"/>
      <c r="PSK4" s="489"/>
      <c r="PSL4" s="489"/>
      <c r="PSM4" s="489"/>
      <c r="PSN4" s="489"/>
      <c r="PSO4" s="489"/>
      <c r="PSP4" s="489"/>
      <c r="PSQ4" s="489"/>
      <c r="PSR4" s="489"/>
      <c r="PSS4" s="489"/>
      <c r="PST4" s="489"/>
      <c r="PSU4" s="489"/>
      <c r="PSV4" s="489"/>
      <c r="PSW4" s="489"/>
      <c r="PSX4" s="489"/>
      <c r="PSY4" s="489"/>
      <c r="PSZ4" s="489"/>
      <c r="PTA4" s="489"/>
      <c r="PTB4" s="489"/>
      <c r="PTC4" s="489"/>
      <c r="PTD4" s="489"/>
      <c r="PTE4" s="489"/>
      <c r="PTF4" s="489"/>
      <c r="PTG4" s="489"/>
      <c r="PTH4" s="489"/>
      <c r="PTI4" s="489"/>
      <c r="PTJ4" s="489"/>
      <c r="PTK4" s="489"/>
      <c r="PTL4" s="489"/>
      <c r="PTM4" s="489"/>
      <c r="PTN4" s="489"/>
      <c r="PTO4" s="489"/>
      <c r="PTP4" s="489"/>
      <c r="PTQ4" s="489"/>
      <c r="PTR4" s="489"/>
      <c r="PTS4" s="489"/>
      <c r="PTT4" s="489"/>
      <c r="PTU4" s="489"/>
      <c r="PTV4" s="489"/>
      <c r="PTW4" s="489"/>
      <c r="PTX4" s="489"/>
      <c r="PTY4" s="489"/>
      <c r="PTZ4" s="489"/>
      <c r="PUA4" s="489"/>
      <c r="PUB4" s="489"/>
      <c r="PUC4" s="489"/>
      <c r="PUD4" s="489"/>
      <c r="PUE4" s="489"/>
      <c r="PUF4" s="489"/>
      <c r="PUG4" s="489"/>
      <c r="PUH4" s="489"/>
      <c r="PUI4" s="489"/>
      <c r="PUJ4" s="489"/>
      <c r="PUK4" s="489"/>
      <c r="PUL4" s="489"/>
      <c r="PUM4" s="489"/>
      <c r="PUN4" s="489"/>
      <c r="PUO4" s="489"/>
      <c r="PUP4" s="489"/>
      <c r="PUQ4" s="489"/>
      <c r="PUR4" s="489"/>
      <c r="PUS4" s="489"/>
      <c r="PUT4" s="489"/>
      <c r="PUU4" s="489"/>
      <c r="PUV4" s="489"/>
      <c r="PUW4" s="489"/>
      <c r="PUX4" s="489"/>
      <c r="PUY4" s="489"/>
      <c r="PUZ4" s="489"/>
      <c r="PVA4" s="489"/>
      <c r="PVB4" s="489"/>
      <c r="PVC4" s="489"/>
      <c r="PVD4" s="489"/>
      <c r="PVE4" s="489"/>
      <c r="PVF4" s="489"/>
      <c r="PVG4" s="489"/>
      <c r="PVH4" s="489"/>
      <c r="PVI4" s="489"/>
      <c r="PVJ4" s="489"/>
      <c r="PVK4" s="489"/>
      <c r="PVL4" s="489"/>
      <c r="PVM4" s="489"/>
      <c r="PVN4" s="489"/>
      <c r="PVO4" s="489"/>
      <c r="PVP4" s="489"/>
      <c r="PVQ4" s="489"/>
      <c r="PVR4" s="489"/>
      <c r="PVS4" s="489"/>
      <c r="PVT4" s="489"/>
      <c r="PVU4" s="489"/>
      <c r="PVV4" s="489"/>
      <c r="PVW4" s="489"/>
      <c r="PVX4" s="489"/>
      <c r="PVY4" s="489"/>
      <c r="PVZ4" s="489"/>
      <c r="PWA4" s="489"/>
      <c r="PWB4" s="489"/>
      <c r="PWC4" s="489"/>
      <c r="PWD4" s="489"/>
      <c r="PWE4" s="489"/>
      <c r="PWF4" s="489"/>
      <c r="PWG4" s="489"/>
      <c r="PWH4" s="489"/>
      <c r="PWI4" s="489"/>
      <c r="PWJ4" s="489"/>
      <c r="PWK4" s="489"/>
      <c r="PWL4" s="489"/>
      <c r="PWM4" s="489"/>
      <c r="PWN4" s="489"/>
      <c r="PWO4" s="489"/>
      <c r="PWP4" s="489"/>
      <c r="PWQ4" s="489"/>
      <c r="PWR4" s="489"/>
      <c r="PWS4" s="489"/>
      <c r="PWT4" s="489"/>
      <c r="PWU4" s="489"/>
      <c r="PWV4" s="489"/>
      <c r="PWW4" s="489"/>
      <c r="PWX4" s="489"/>
      <c r="PWY4" s="489"/>
      <c r="PWZ4" s="489"/>
      <c r="PXA4" s="489"/>
      <c r="PXB4" s="489"/>
      <c r="PXC4" s="489"/>
      <c r="PXD4" s="489"/>
      <c r="PXE4" s="489"/>
      <c r="PXF4" s="489"/>
      <c r="PXG4" s="489"/>
      <c r="PXH4" s="489"/>
      <c r="PXI4" s="489"/>
      <c r="PXJ4" s="489"/>
      <c r="PXK4" s="489"/>
      <c r="PXL4" s="489"/>
      <c r="PXM4" s="489"/>
      <c r="PXN4" s="489"/>
      <c r="PXO4" s="489"/>
      <c r="PXP4" s="489"/>
      <c r="PXQ4" s="489"/>
      <c r="PXR4" s="489"/>
      <c r="PXS4" s="489"/>
      <c r="PXT4" s="489"/>
      <c r="PXU4" s="489"/>
      <c r="PXV4" s="489"/>
      <c r="PXW4" s="489"/>
      <c r="PXX4" s="489"/>
      <c r="PXY4" s="489"/>
      <c r="PXZ4" s="489"/>
      <c r="PYA4" s="489"/>
      <c r="PYB4" s="489"/>
      <c r="PYC4" s="489"/>
      <c r="PYD4" s="489"/>
      <c r="PYE4" s="489"/>
      <c r="PYF4" s="489"/>
      <c r="PYG4" s="489"/>
      <c r="PYH4" s="489"/>
      <c r="PYI4" s="489"/>
      <c r="PYJ4" s="489"/>
      <c r="PYK4" s="489"/>
      <c r="PYL4" s="489"/>
      <c r="PYM4" s="489"/>
      <c r="PYN4" s="489"/>
      <c r="PYO4" s="489"/>
      <c r="PYP4" s="489"/>
      <c r="PYQ4" s="489"/>
      <c r="PYR4" s="489"/>
      <c r="PYS4" s="489"/>
      <c r="PYT4" s="489"/>
      <c r="PYU4" s="489"/>
      <c r="PYV4" s="489"/>
      <c r="PYW4" s="489"/>
      <c r="PYX4" s="489"/>
      <c r="PYY4" s="489"/>
      <c r="PYZ4" s="489"/>
      <c r="PZA4" s="489"/>
      <c r="PZB4" s="489"/>
      <c r="PZC4" s="489"/>
      <c r="PZD4" s="489"/>
      <c r="PZE4" s="489"/>
      <c r="PZF4" s="489"/>
      <c r="PZG4" s="489"/>
      <c r="PZH4" s="489"/>
      <c r="PZI4" s="489"/>
      <c r="PZJ4" s="489"/>
      <c r="PZK4" s="489"/>
      <c r="PZL4" s="489"/>
      <c r="PZM4" s="489"/>
      <c r="PZN4" s="489"/>
      <c r="PZO4" s="489"/>
      <c r="PZP4" s="489"/>
      <c r="PZQ4" s="489"/>
      <c r="PZR4" s="489"/>
      <c r="PZS4" s="489"/>
      <c r="PZT4" s="489"/>
      <c r="PZU4" s="489"/>
      <c r="PZV4" s="489"/>
      <c r="PZW4" s="489"/>
      <c r="PZX4" s="489"/>
      <c r="PZY4" s="489"/>
      <c r="PZZ4" s="489"/>
      <c r="QAA4" s="489"/>
      <c r="QAB4" s="489"/>
      <c r="QAC4" s="489"/>
      <c r="QAD4" s="489"/>
      <c r="QAE4" s="489"/>
      <c r="QAF4" s="489"/>
      <c r="QAG4" s="489"/>
      <c r="QAH4" s="489"/>
      <c r="QAI4" s="489"/>
      <c r="QAJ4" s="489"/>
      <c r="QAK4" s="489"/>
      <c r="QAL4" s="489"/>
      <c r="QAM4" s="489"/>
      <c r="QAN4" s="489"/>
      <c r="QAO4" s="489"/>
      <c r="QAP4" s="489"/>
      <c r="QAQ4" s="489"/>
      <c r="QAR4" s="489"/>
      <c r="QAS4" s="489"/>
      <c r="QAT4" s="489"/>
      <c r="QAU4" s="489"/>
      <c r="QAV4" s="489"/>
      <c r="QAW4" s="489"/>
      <c r="QAX4" s="489"/>
      <c r="QAY4" s="489"/>
      <c r="QAZ4" s="489"/>
      <c r="QBA4" s="489"/>
      <c r="QBB4" s="489"/>
      <c r="QBC4" s="489"/>
      <c r="QBD4" s="489"/>
      <c r="QBE4" s="489"/>
      <c r="QBF4" s="489"/>
      <c r="QBG4" s="489"/>
      <c r="QBH4" s="489"/>
      <c r="QBI4" s="489"/>
      <c r="QBJ4" s="489"/>
      <c r="QBK4" s="489"/>
      <c r="QBL4" s="489"/>
      <c r="QBM4" s="489"/>
      <c r="QBN4" s="489"/>
      <c r="QBO4" s="489"/>
      <c r="QBP4" s="489"/>
      <c r="QBQ4" s="489"/>
      <c r="QBR4" s="489"/>
      <c r="QBS4" s="489"/>
      <c r="QBT4" s="489"/>
      <c r="QBU4" s="489"/>
      <c r="QBV4" s="489"/>
      <c r="QBW4" s="489"/>
      <c r="QBX4" s="489"/>
      <c r="QBY4" s="489"/>
      <c r="QBZ4" s="489"/>
      <c r="QCA4" s="489"/>
      <c r="QCB4" s="489"/>
      <c r="QCC4" s="489"/>
      <c r="QCD4" s="489"/>
      <c r="QCE4" s="489"/>
      <c r="QCF4" s="489"/>
      <c r="QCG4" s="489"/>
      <c r="QCH4" s="489"/>
      <c r="QCI4" s="489"/>
      <c r="QCJ4" s="489"/>
      <c r="QCK4" s="489"/>
      <c r="QCL4" s="489"/>
      <c r="QCM4" s="489"/>
      <c r="QCN4" s="489"/>
      <c r="QCO4" s="489"/>
      <c r="QCP4" s="489"/>
      <c r="QCQ4" s="489"/>
      <c r="QCR4" s="489"/>
      <c r="QCS4" s="489"/>
      <c r="QCT4" s="489"/>
      <c r="QCU4" s="489"/>
      <c r="QCV4" s="489"/>
      <c r="QCW4" s="489"/>
      <c r="QCX4" s="489"/>
      <c r="QCY4" s="489"/>
      <c r="QCZ4" s="489"/>
      <c r="QDA4" s="489"/>
      <c r="QDB4" s="489"/>
      <c r="QDC4" s="489"/>
      <c r="QDD4" s="489"/>
      <c r="QDE4" s="489"/>
      <c r="QDF4" s="489"/>
      <c r="QDG4" s="489"/>
      <c r="QDH4" s="489"/>
      <c r="QDI4" s="489"/>
      <c r="QDJ4" s="489"/>
      <c r="QDK4" s="489"/>
      <c r="QDL4" s="489"/>
      <c r="QDM4" s="489"/>
      <c r="QDN4" s="489"/>
      <c r="QDO4" s="489"/>
      <c r="QDP4" s="489"/>
      <c r="QDQ4" s="489"/>
      <c r="QDR4" s="489"/>
      <c r="QDS4" s="489"/>
      <c r="QDT4" s="489"/>
      <c r="QDU4" s="489"/>
      <c r="QDV4" s="489"/>
      <c r="QDW4" s="489"/>
      <c r="QDX4" s="489"/>
      <c r="QDY4" s="489"/>
      <c r="QDZ4" s="489"/>
      <c r="QEA4" s="489"/>
      <c r="QEB4" s="489"/>
      <c r="QEC4" s="489"/>
      <c r="QED4" s="489"/>
      <c r="QEE4" s="489"/>
      <c r="QEF4" s="489"/>
      <c r="QEG4" s="489"/>
      <c r="QEH4" s="489"/>
      <c r="QEI4" s="489"/>
      <c r="QEJ4" s="489"/>
      <c r="QEK4" s="489"/>
      <c r="QEL4" s="489"/>
      <c r="QEM4" s="489"/>
      <c r="QEN4" s="489"/>
      <c r="QEO4" s="489"/>
      <c r="QEP4" s="489"/>
      <c r="QEQ4" s="489"/>
      <c r="QER4" s="489"/>
      <c r="QES4" s="489"/>
      <c r="QET4" s="489"/>
      <c r="QEU4" s="489"/>
      <c r="QEV4" s="489"/>
      <c r="QEW4" s="489"/>
      <c r="QEX4" s="489"/>
      <c r="QEY4" s="489"/>
      <c r="QEZ4" s="489"/>
      <c r="QFA4" s="489"/>
      <c r="QFB4" s="489"/>
      <c r="QFC4" s="489"/>
      <c r="QFD4" s="489"/>
      <c r="QFE4" s="489"/>
      <c r="QFF4" s="489"/>
      <c r="QFG4" s="489"/>
      <c r="QFH4" s="489"/>
      <c r="QFI4" s="489"/>
      <c r="QFJ4" s="489"/>
      <c r="QFK4" s="489"/>
      <c r="QFL4" s="489"/>
      <c r="QFM4" s="489"/>
      <c r="QFN4" s="489"/>
      <c r="QFO4" s="489"/>
      <c r="QFP4" s="489"/>
      <c r="QFQ4" s="489"/>
      <c r="QFR4" s="489"/>
      <c r="QFS4" s="489"/>
      <c r="QFT4" s="489"/>
      <c r="QFU4" s="489"/>
      <c r="QFV4" s="489"/>
      <c r="QFW4" s="489"/>
      <c r="QFX4" s="489"/>
      <c r="QFY4" s="489"/>
      <c r="QFZ4" s="489"/>
      <c r="QGA4" s="489"/>
      <c r="QGB4" s="489"/>
      <c r="QGC4" s="489"/>
      <c r="QGD4" s="489"/>
      <c r="QGE4" s="489"/>
      <c r="QGF4" s="489"/>
      <c r="QGG4" s="489"/>
      <c r="QGH4" s="489"/>
      <c r="QGI4" s="489"/>
      <c r="QGJ4" s="489"/>
      <c r="QGK4" s="489"/>
      <c r="QGL4" s="489"/>
      <c r="QGM4" s="489"/>
      <c r="QGN4" s="489"/>
      <c r="QGO4" s="489"/>
      <c r="QGP4" s="489"/>
      <c r="QGQ4" s="489"/>
      <c r="QGR4" s="489"/>
      <c r="QGS4" s="489"/>
      <c r="QGT4" s="489"/>
      <c r="QGU4" s="489"/>
      <c r="QGV4" s="489"/>
      <c r="QGW4" s="489"/>
      <c r="QGX4" s="489"/>
      <c r="QGY4" s="489"/>
      <c r="QGZ4" s="489"/>
      <c r="QHA4" s="489"/>
      <c r="QHB4" s="489"/>
      <c r="QHC4" s="489"/>
      <c r="QHD4" s="489"/>
      <c r="QHE4" s="489"/>
      <c r="QHF4" s="489"/>
      <c r="QHG4" s="489"/>
      <c r="QHH4" s="489"/>
      <c r="QHI4" s="489"/>
      <c r="QHJ4" s="489"/>
      <c r="QHK4" s="489"/>
      <c r="QHL4" s="489"/>
      <c r="QHM4" s="489"/>
      <c r="QHN4" s="489"/>
      <c r="QHO4" s="489"/>
      <c r="QHP4" s="489"/>
      <c r="QHQ4" s="489"/>
      <c r="QHR4" s="489"/>
      <c r="QHS4" s="489"/>
      <c r="QHT4" s="489"/>
      <c r="QHU4" s="489"/>
      <c r="QHV4" s="489"/>
      <c r="QHW4" s="489"/>
      <c r="QHX4" s="489"/>
      <c r="QHY4" s="489"/>
      <c r="QHZ4" s="489"/>
      <c r="QIA4" s="489"/>
      <c r="QIB4" s="489"/>
      <c r="QIC4" s="489"/>
      <c r="QID4" s="489"/>
      <c r="QIE4" s="489"/>
      <c r="QIF4" s="489"/>
      <c r="QIG4" s="489"/>
      <c r="QIH4" s="489"/>
      <c r="QII4" s="489"/>
      <c r="QIJ4" s="489"/>
      <c r="QIK4" s="489"/>
      <c r="QIL4" s="489"/>
      <c r="QIM4" s="489"/>
      <c r="QIN4" s="489"/>
      <c r="QIO4" s="489"/>
      <c r="QIP4" s="489"/>
      <c r="QIQ4" s="489"/>
      <c r="QIR4" s="489"/>
      <c r="QIS4" s="489"/>
      <c r="QIT4" s="489"/>
      <c r="QIU4" s="489"/>
      <c r="QIV4" s="489"/>
      <c r="QIW4" s="489"/>
      <c r="QIX4" s="489"/>
      <c r="QIY4" s="489"/>
      <c r="QIZ4" s="489"/>
      <c r="QJA4" s="489"/>
      <c r="QJB4" s="489"/>
      <c r="QJC4" s="489"/>
      <c r="QJD4" s="489"/>
      <c r="QJE4" s="489"/>
      <c r="QJF4" s="489"/>
      <c r="QJG4" s="489"/>
      <c r="QJH4" s="489"/>
      <c r="QJI4" s="489"/>
      <c r="QJJ4" s="489"/>
      <c r="QJK4" s="489"/>
      <c r="QJL4" s="489"/>
      <c r="QJM4" s="489"/>
      <c r="QJN4" s="489"/>
      <c r="QJO4" s="489"/>
      <c r="QJP4" s="489"/>
      <c r="QJQ4" s="489"/>
      <c r="QJR4" s="489"/>
      <c r="QJS4" s="489"/>
      <c r="QJT4" s="489"/>
      <c r="QJU4" s="489"/>
      <c r="QJV4" s="489"/>
      <c r="QJW4" s="489"/>
      <c r="QJX4" s="489"/>
      <c r="QJY4" s="489"/>
      <c r="QJZ4" s="489"/>
      <c r="QKA4" s="489"/>
      <c r="QKB4" s="489"/>
      <c r="QKC4" s="489"/>
      <c r="QKD4" s="489"/>
      <c r="QKE4" s="489"/>
      <c r="QKF4" s="489"/>
      <c r="QKG4" s="489"/>
      <c r="QKH4" s="489"/>
      <c r="QKI4" s="489"/>
      <c r="QKJ4" s="489"/>
      <c r="QKK4" s="489"/>
      <c r="QKL4" s="489"/>
      <c r="QKM4" s="489"/>
      <c r="QKN4" s="489"/>
      <c r="QKO4" s="489"/>
      <c r="QKP4" s="489"/>
      <c r="QKQ4" s="489"/>
      <c r="QKR4" s="489"/>
      <c r="QKS4" s="489"/>
      <c r="QKT4" s="489"/>
      <c r="QKU4" s="489"/>
      <c r="QKV4" s="489"/>
      <c r="QKW4" s="489"/>
      <c r="QKX4" s="489"/>
      <c r="QKY4" s="489"/>
      <c r="QKZ4" s="489"/>
      <c r="QLA4" s="489"/>
      <c r="QLB4" s="489"/>
      <c r="QLC4" s="489"/>
      <c r="QLD4" s="489"/>
      <c r="QLE4" s="489"/>
      <c r="QLF4" s="489"/>
      <c r="QLG4" s="489"/>
      <c r="QLH4" s="489"/>
      <c r="QLI4" s="489"/>
      <c r="QLJ4" s="489"/>
      <c r="QLK4" s="489"/>
      <c r="QLL4" s="489"/>
      <c r="QLM4" s="489"/>
      <c r="QLN4" s="489"/>
      <c r="QLO4" s="489"/>
      <c r="QLP4" s="489"/>
      <c r="QLQ4" s="489"/>
      <c r="QLR4" s="489"/>
      <c r="QLS4" s="489"/>
      <c r="QLT4" s="489"/>
      <c r="QLU4" s="489"/>
      <c r="QLV4" s="489"/>
      <c r="QLW4" s="489"/>
      <c r="QLX4" s="489"/>
      <c r="QLY4" s="489"/>
      <c r="QLZ4" s="489"/>
      <c r="QMA4" s="489"/>
      <c r="QMB4" s="489"/>
      <c r="QMC4" s="489"/>
      <c r="QMD4" s="489"/>
      <c r="QME4" s="489"/>
      <c r="QMF4" s="489"/>
      <c r="QMG4" s="489"/>
      <c r="QMH4" s="489"/>
      <c r="QMI4" s="489"/>
      <c r="QMJ4" s="489"/>
      <c r="QMK4" s="489"/>
      <c r="QML4" s="489"/>
      <c r="QMM4" s="489"/>
      <c r="QMN4" s="489"/>
      <c r="QMO4" s="489"/>
      <c r="QMP4" s="489"/>
      <c r="QMQ4" s="489"/>
      <c r="QMR4" s="489"/>
      <c r="QMS4" s="489"/>
      <c r="QMT4" s="489"/>
      <c r="QMU4" s="489"/>
      <c r="QMV4" s="489"/>
      <c r="QMW4" s="489"/>
      <c r="QMX4" s="489"/>
      <c r="QMY4" s="489"/>
      <c r="QMZ4" s="489"/>
      <c r="QNA4" s="489"/>
      <c r="QNB4" s="489"/>
      <c r="QNC4" s="489"/>
      <c r="QND4" s="489"/>
      <c r="QNE4" s="489"/>
      <c r="QNF4" s="489"/>
      <c r="QNG4" s="489"/>
      <c r="QNH4" s="489"/>
      <c r="QNI4" s="489"/>
      <c r="QNJ4" s="489"/>
      <c r="QNK4" s="489"/>
      <c r="QNL4" s="489"/>
      <c r="QNM4" s="489"/>
      <c r="QNN4" s="489"/>
      <c r="QNO4" s="489"/>
      <c r="QNP4" s="489"/>
      <c r="QNQ4" s="489"/>
      <c r="QNR4" s="489"/>
      <c r="QNS4" s="489"/>
      <c r="QNT4" s="489"/>
      <c r="QNU4" s="489"/>
      <c r="QNV4" s="489"/>
      <c r="QNW4" s="489"/>
      <c r="QNX4" s="489"/>
      <c r="QNY4" s="489"/>
      <c r="QNZ4" s="489"/>
      <c r="QOA4" s="489"/>
      <c r="QOB4" s="489"/>
      <c r="QOC4" s="489"/>
      <c r="QOD4" s="489"/>
      <c r="QOE4" s="489"/>
      <c r="QOF4" s="489"/>
      <c r="QOG4" s="489"/>
      <c r="QOH4" s="489"/>
      <c r="QOI4" s="489"/>
      <c r="QOJ4" s="489"/>
      <c r="QOK4" s="489"/>
      <c r="QOL4" s="489"/>
      <c r="QOM4" s="489"/>
      <c r="QON4" s="489"/>
      <c r="QOO4" s="489"/>
      <c r="QOP4" s="489"/>
      <c r="QOQ4" s="489"/>
      <c r="QOR4" s="489"/>
      <c r="QOS4" s="489"/>
      <c r="QOT4" s="489"/>
      <c r="QOU4" s="489"/>
      <c r="QOV4" s="489"/>
      <c r="QOW4" s="489"/>
      <c r="QOX4" s="489"/>
      <c r="QOY4" s="489"/>
      <c r="QOZ4" s="489"/>
      <c r="QPA4" s="489"/>
      <c r="QPB4" s="489"/>
      <c r="QPC4" s="489"/>
      <c r="QPD4" s="489"/>
      <c r="QPE4" s="489"/>
      <c r="QPF4" s="489"/>
      <c r="QPG4" s="489"/>
      <c r="QPH4" s="489"/>
      <c r="QPI4" s="489"/>
      <c r="QPJ4" s="489"/>
      <c r="QPK4" s="489"/>
      <c r="QPL4" s="489"/>
      <c r="QPM4" s="489"/>
      <c r="QPN4" s="489"/>
      <c r="QPO4" s="489"/>
      <c r="QPP4" s="489"/>
      <c r="QPQ4" s="489"/>
      <c r="QPR4" s="489"/>
      <c r="QPS4" s="489"/>
      <c r="QPT4" s="489"/>
      <c r="QPU4" s="489"/>
      <c r="QPV4" s="489"/>
      <c r="QPW4" s="489"/>
      <c r="QPX4" s="489"/>
      <c r="QPY4" s="489"/>
      <c r="QPZ4" s="489"/>
      <c r="QQA4" s="489"/>
      <c r="QQB4" s="489"/>
      <c r="QQC4" s="489"/>
      <c r="QQD4" s="489"/>
      <c r="QQE4" s="489"/>
      <c r="QQF4" s="489"/>
      <c r="QQG4" s="489"/>
      <c r="QQH4" s="489"/>
      <c r="QQI4" s="489"/>
      <c r="QQJ4" s="489"/>
      <c r="QQK4" s="489"/>
      <c r="QQL4" s="489"/>
      <c r="QQM4" s="489"/>
      <c r="QQN4" s="489"/>
      <c r="QQO4" s="489"/>
      <c r="QQP4" s="489"/>
      <c r="QQQ4" s="489"/>
      <c r="QQR4" s="489"/>
      <c r="QQS4" s="489"/>
      <c r="QQT4" s="489"/>
      <c r="QQU4" s="489"/>
      <c r="QQV4" s="489"/>
      <c r="QQW4" s="489"/>
      <c r="QQX4" s="489"/>
      <c r="QQY4" s="489"/>
      <c r="QQZ4" s="489"/>
      <c r="QRA4" s="489"/>
      <c r="QRB4" s="489"/>
      <c r="QRC4" s="489"/>
      <c r="QRD4" s="489"/>
      <c r="QRE4" s="489"/>
      <c r="QRF4" s="489"/>
      <c r="QRG4" s="489"/>
      <c r="QRH4" s="489"/>
      <c r="QRI4" s="489"/>
      <c r="QRJ4" s="489"/>
      <c r="QRK4" s="489"/>
      <c r="QRL4" s="489"/>
      <c r="QRM4" s="489"/>
      <c r="QRN4" s="489"/>
      <c r="QRO4" s="489"/>
      <c r="QRP4" s="489"/>
      <c r="QRQ4" s="489"/>
      <c r="QRR4" s="489"/>
      <c r="QRS4" s="489"/>
      <c r="QRT4" s="489"/>
      <c r="QRU4" s="489"/>
      <c r="QRV4" s="489"/>
      <c r="QRW4" s="489"/>
      <c r="QRX4" s="489"/>
      <c r="QRY4" s="489"/>
      <c r="QRZ4" s="489"/>
      <c r="QSA4" s="489"/>
      <c r="QSB4" s="489"/>
      <c r="QSC4" s="489"/>
      <c r="QSD4" s="489"/>
      <c r="QSE4" s="489"/>
      <c r="QSF4" s="489"/>
      <c r="QSG4" s="489"/>
      <c r="QSH4" s="489"/>
      <c r="QSI4" s="489"/>
      <c r="QSJ4" s="489"/>
      <c r="QSK4" s="489"/>
      <c r="QSL4" s="489"/>
      <c r="QSM4" s="489"/>
      <c r="QSN4" s="489"/>
      <c r="QSO4" s="489"/>
      <c r="QSP4" s="489"/>
      <c r="QSQ4" s="489"/>
      <c r="QSR4" s="489"/>
      <c r="QSS4" s="489"/>
      <c r="QST4" s="489"/>
      <c r="QSU4" s="489"/>
      <c r="QSV4" s="489"/>
      <c r="QSW4" s="489"/>
      <c r="QSX4" s="489"/>
      <c r="QSY4" s="489"/>
      <c r="QSZ4" s="489"/>
      <c r="QTA4" s="489"/>
      <c r="QTB4" s="489"/>
      <c r="QTC4" s="489"/>
      <c r="QTD4" s="489"/>
      <c r="QTE4" s="489"/>
      <c r="QTF4" s="489"/>
      <c r="QTG4" s="489"/>
      <c r="QTH4" s="489"/>
      <c r="QTI4" s="489"/>
      <c r="QTJ4" s="489"/>
      <c r="QTK4" s="489"/>
      <c r="QTL4" s="489"/>
      <c r="QTM4" s="489"/>
      <c r="QTN4" s="489"/>
      <c r="QTO4" s="489"/>
      <c r="QTP4" s="489"/>
      <c r="QTQ4" s="489"/>
      <c r="QTR4" s="489"/>
      <c r="QTS4" s="489"/>
      <c r="QTT4" s="489"/>
      <c r="QTU4" s="489"/>
      <c r="QTV4" s="489"/>
      <c r="QTW4" s="489"/>
      <c r="QTX4" s="489"/>
      <c r="QTY4" s="489"/>
      <c r="QTZ4" s="489"/>
      <c r="QUA4" s="489"/>
      <c r="QUB4" s="489"/>
      <c r="QUC4" s="489"/>
      <c r="QUD4" s="489"/>
      <c r="QUE4" s="489"/>
      <c r="QUF4" s="489"/>
      <c r="QUG4" s="489"/>
      <c r="QUH4" s="489"/>
      <c r="QUI4" s="489"/>
      <c r="QUJ4" s="489"/>
      <c r="QUK4" s="489"/>
      <c r="QUL4" s="489"/>
      <c r="QUM4" s="489"/>
      <c r="QUN4" s="489"/>
      <c r="QUO4" s="489"/>
      <c r="QUP4" s="489"/>
      <c r="QUQ4" s="489"/>
      <c r="QUR4" s="489"/>
      <c r="QUS4" s="489"/>
      <c r="QUT4" s="489"/>
      <c r="QUU4" s="489"/>
      <c r="QUV4" s="489"/>
      <c r="QUW4" s="489"/>
      <c r="QUX4" s="489"/>
      <c r="QUY4" s="489"/>
      <c r="QUZ4" s="489"/>
      <c r="QVA4" s="489"/>
      <c r="QVB4" s="489"/>
      <c r="QVC4" s="489"/>
      <c r="QVD4" s="489"/>
      <c r="QVE4" s="489"/>
      <c r="QVF4" s="489"/>
      <c r="QVG4" s="489"/>
      <c r="QVH4" s="489"/>
      <c r="QVI4" s="489"/>
      <c r="QVJ4" s="489"/>
      <c r="QVK4" s="489"/>
      <c r="QVL4" s="489"/>
      <c r="QVM4" s="489"/>
      <c r="QVN4" s="489"/>
      <c r="QVO4" s="489"/>
      <c r="QVP4" s="489"/>
      <c r="QVQ4" s="489"/>
      <c r="QVR4" s="489"/>
      <c r="QVS4" s="489"/>
      <c r="QVT4" s="489"/>
      <c r="QVU4" s="489"/>
      <c r="QVV4" s="489"/>
      <c r="QVW4" s="489"/>
      <c r="QVX4" s="489"/>
      <c r="QVY4" s="489"/>
      <c r="QVZ4" s="489"/>
      <c r="QWA4" s="489"/>
      <c r="QWB4" s="489"/>
      <c r="QWC4" s="489"/>
      <c r="QWD4" s="489"/>
      <c r="QWE4" s="489"/>
      <c r="QWF4" s="489"/>
      <c r="QWG4" s="489"/>
      <c r="QWH4" s="489"/>
      <c r="QWI4" s="489"/>
      <c r="QWJ4" s="489"/>
      <c r="QWK4" s="489"/>
      <c r="QWL4" s="489"/>
      <c r="QWM4" s="489"/>
      <c r="QWN4" s="489"/>
      <c r="QWO4" s="489"/>
      <c r="QWP4" s="489"/>
      <c r="QWQ4" s="489"/>
      <c r="QWR4" s="489"/>
      <c r="QWS4" s="489"/>
      <c r="QWT4" s="489"/>
      <c r="QWU4" s="489"/>
      <c r="QWV4" s="489"/>
      <c r="QWW4" s="489"/>
      <c r="QWX4" s="489"/>
      <c r="QWY4" s="489"/>
      <c r="QWZ4" s="489"/>
      <c r="QXA4" s="489"/>
      <c r="QXB4" s="489"/>
      <c r="QXC4" s="489"/>
      <c r="QXD4" s="489"/>
      <c r="QXE4" s="489"/>
      <c r="QXF4" s="489"/>
      <c r="QXG4" s="489"/>
      <c r="QXH4" s="489"/>
      <c r="QXI4" s="489"/>
      <c r="QXJ4" s="489"/>
      <c r="QXK4" s="489"/>
      <c r="QXL4" s="489"/>
      <c r="QXM4" s="489"/>
      <c r="QXN4" s="489"/>
      <c r="QXO4" s="489"/>
      <c r="QXP4" s="489"/>
      <c r="QXQ4" s="489"/>
      <c r="QXR4" s="489"/>
      <c r="QXS4" s="489"/>
      <c r="QXT4" s="489"/>
      <c r="QXU4" s="489"/>
      <c r="QXV4" s="489"/>
      <c r="QXW4" s="489"/>
      <c r="QXX4" s="489"/>
      <c r="QXY4" s="489"/>
      <c r="QXZ4" s="489"/>
      <c r="QYA4" s="489"/>
      <c r="QYB4" s="489"/>
      <c r="QYC4" s="489"/>
      <c r="QYD4" s="489"/>
      <c r="QYE4" s="489"/>
      <c r="QYF4" s="489"/>
      <c r="QYG4" s="489"/>
      <c r="QYH4" s="489"/>
      <c r="QYI4" s="489"/>
      <c r="QYJ4" s="489"/>
      <c r="QYK4" s="489"/>
      <c r="QYL4" s="489"/>
      <c r="QYM4" s="489"/>
      <c r="QYN4" s="489"/>
      <c r="QYO4" s="489"/>
      <c r="QYP4" s="489"/>
      <c r="QYQ4" s="489"/>
      <c r="QYR4" s="489"/>
      <c r="QYS4" s="489"/>
      <c r="QYT4" s="489"/>
      <c r="QYU4" s="489"/>
      <c r="QYV4" s="489"/>
      <c r="QYW4" s="489"/>
      <c r="QYX4" s="489"/>
      <c r="QYY4" s="489"/>
      <c r="QYZ4" s="489"/>
      <c r="QZA4" s="489"/>
      <c r="QZB4" s="489"/>
      <c r="QZC4" s="489"/>
      <c r="QZD4" s="489"/>
      <c r="QZE4" s="489"/>
      <c r="QZF4" s="489"/>
      <c r="QZG4" s="489"/>
      <c r="QZH4" s="489"/>
      <c r="QZI4" s="489"/>
      <c r="QZJ4" s="489"/>
      <c r="QZK4" s="489"/>
      <c r="QZL4" s="489"/>
      <c r="QZM4" s="489"/>
      <c r="QZN4" s="489"/>
      <c r="QZO4" s="489"/>
      <c r="QZP4" s="489"/>
      <c r="QZQ4" s="489"/>
      <c r="QZR4" s="489"/>
      <c r="QZS4" s="489"/>
      <c r="QZT4" s="489"/>
      <c r="QZU4" s="489"/>
      <c r="QZV4" s="489"/>
      <c r="QZW4" s="489"/>
      <c r="QZX4" s="489"/>
      <c r="QZY4" s="489"/>
      <c r="QZZ4" s="489"/>
      <c r="RAA4" s="489"/>
      <c r="RAB4" s="489"/>
      <c r="RAC4" s="489"/>
      <c r="RAD4" s="489"/>
      <c r="RAE4" s="489"/>
      <c r="RAF4" s="489"/>
      <c r="RAG4" s="489"/>
      <c r="RAH4" s="489"/>
      <c r="RAI4" s="489"/>
      <c r="RAJ4" s="489"/>
      <c r="RAK4" s="489"/>
      <c r="RAL4" s="489"/>
      <c r="RAM4" s="489"/>
      <c r="RAN4" s="489"/>
      <c r="RAO4" s="489"/>
      <c r="RAP4" s="489"/>
      <c r="RAQ4" s="489"/>
      <c r="RAR4" s="489"/>
      <c r="RAS4" s="489"/>
      <c r="RAT4" s="489"/>
      <c r="RAU4" s="489"/>
      <c r="RAV4" s="489"/>
      <c r="RAW4" s="489"/>
      <c r="RAX4" s="489"/>
      <c r="RAY4" s="489"/>
      <c r="RAZ4" s="489"/>
      <c r="RBA4" s="489"/>
      <c r="RBB4" s="489"/>
      <c r="RBC4" s="489"/>
      <c r="RBD4" s="489"/>
      <c r="RBE4" s="489"/>
      <c r="RBF4" s="489"/>
      <c r="RBG4" s="489"/>
      <c r="RBH4" s="489"/>
      <c r="RBI4" s="489"/>
      <c r="RBJ4" s="489"/>
      <c r="RBK4" s="489"/>
      <c r="RBL4" s="489"/>
      <c r="RBM4" s="489"/>
      <c r="RBN4" s="489"/>
      <c r="RBO4" s="489"/>
      <c r="RBP4" s="489"/>
      <c r="RBQ4" s="489"/>
      <c r="RBR4" s="489"/>
      <c r="RBS4" s="489"/>
      <c r="RBT4" s="489"/>
      <c r="RBU4" s="489"/>
      <c r="RBV4" s="489"/>
      <c r="RBW4" s="489"/>
      <c r="RBX4" s="489"/>
      <c r="RBY4" s="489"/>
      <c r="RBZ4" s="489"/>
      <c r="RCA4" s="489"/>
      <c r="RCB4" s="489"/>
      <c r="RCC4" s="489"/>
      <c r="RCD4" s="489"/>
      <c r="RCE4" s="489"/>
      <c r="RCF4" s="489"/>
      <c r="RCG4" s="489"/>
      <c r="RCH4" s="489"/>
      <c r="RCI4" s="489"/>
      <c r="RCJ4" s="489"/>
      <c r="RCK4" s="489"/>
      <c r="RCL4" s="489"/>
      <c r="RCM4" s="489"/>
      <c r="RCN4" s="489"/>
      <c r="RCO4" s="489"/>
      <c r="RCP4" s="489"/>
      <c r="RCQ4" s="489"/>
      <c r="RCR4" s="489"/>
      <c r="RCS4" s="489"/>
      <c r="RCT4" s="489"/>
      <c r="RCU4" s="489"/>
      <c r="RCV4" s="489"/>
      <c r="RCW4" s="489"/>
      <c r="RCX4" s="489"/>
      <c r="RCY4" s="489"/>
      <c r="RCZ4" s="489"/>
      <c r="RDA4" s="489"/>
      <c r="RDB4" s="489"/>
      <c r="RDC4" s="489"/>
      <c r="RDD4" s="489"/>
      <c r="RDE4" s="489"/>
      <c r="RDF4" s="489"/>
      <c r="RDG4" s="489"/>
      <c r="RDH4" s="489"/>
      <c r="RDI4" s="489"/>
      <c r="RDJ4" s="489"/>
      <c r="RDK4" s="489"/>
      <c r="RDL4" s="489"/>
      <c r="RDM4" s="489"/>
      <c r="RDN4" s="489"/>
      <c r="RDO4" s="489"/>
      <c r="RDP4" s="489"/>
      <c r="RDQ4" s="489"/>
      <c r="RDR4" s="489"/>
      <c r="RDS4" s="489"/>
      <c r="RDT4" s="489"/>
      <c r="RDU4" s="489"/>
      <c r="RDV4" s="489"/>
      <c r="RDW4" s="489"/>
      <c r="RDX4" s="489"/>
      <c r="RDY4" s="489"/>
      <c r="RDZ4" s="489"/>
      <c r="REA4" s="489"/>
      <c r="REB4" s="489"/>
      <c r="REC4" s="489"/>
      <c r="RED4" s="489"/>
      <c r="REE4" s="489"/>
      <c r="REF4" s="489"/>
      <c r="REG4" s="489"/>
      <c r="REH4" s="489"/>
      <c r="REI4" s="489"/>
      <c r="REJ4" s="489"/>
      <c r="REK4" s="489"/>
      <c r="REL4" s="489"/>
      <c r="REM4" s="489"/>
      <c r="REN4" s="489"/>
      <c r="REO4" s="489"/>
      <c r="REP4" s="489"/>
      <c r="REQ4" s="489"/>
      <c r="RER4" s="489"/>
      <c r="RES4" s="489"/>
      <c r="RET4" s="489"/>
      <c r="REU4" s="489"/>
      <c r="REV4" s="489"/>
      <c r="REW4" s="489"/>
      <c r="REX4" s="489"/>
      <c r="REY4" s="489"/>
      <c r="REZ4" s="489"/>
      <c r="RFA4" s="489"/>
      <c r="RFB4" s="489"/>
      <c r="RFC4" s="489"/>
      <c r="RFD4" s="489"/>
      <c r="RFE4" s="489"/>
      <c r="RFF4" s="489"/>
      <c r="RFG4" s="489"/>
      <c r="RFH4" s="489"/>
      <c r="RFI4" s="489"/>
      <c r="RFJ4" s="489"/>
      <c r="RFK4" s="489"/>
      <c r="RFL4" s="489"/>
      <c r="RFM4" s="489"/>
      <c r="RFN4" s="489"/>
      <c r="RFO4" s="489"/>
      <c r="RFP4" s="489"/>
      <c r="RFQ4" s="489"/>
      <c r="RFR4" s="489"/>
      <c r="RFS4" s="489"/>
      <c r="RFT4" s="489"/>
      <c r="RFU4" s="489"/>
      <c r="RFV4" s="489"/>
      <c r="RFW4" s="489"/>
      <c r="RFX4" s="489"/>
      <c r="RFY4" s="489"/>
      <c r="RFZ4" s="489"/>
      <c r="RGA4" s="489"/>
      <c r="RGB4" s="489"/>
      <c r="RGC4" s="489"/>
      <c r="RGD4" s="489"/>
      <c r="RGE4" s="489"/>
      <c r="RGF4" s="489"/>
      <c r="RGG4" s="489"/>
      <c r="RGH4" s="489"/>
      <c r="RGI4" s="489"/>
      <c r="RGJ4" s="489"/>
      <c r="RGK4" s="489"/>
      <c r="RGL4" s="489"/>
      <c r="RGM4" s="489"/>
      <c r="RGN4" s="489"/>
      <c r="RGO4" s="489"/>
      <c r="RGP4" s="489"/>
      <c r="RGQ4" s="489"/>
      <c r="RGR4" s="489"/>
      <c r="RGS4" s="489"/>
      <c r="RGT4" s="489"/>
      <c r="RGU4" s="489"/>
      <c r="RGV4" s="489"/>
      <c r="RGW4" s="489"/>
      <c r="RGX4" s="489"/>
      <c r="RGY4" s="489"/>
      <c r="RGZ4" s="489"/>
      <c r="RHA4" s="489"/>
      <c r="RHB4" s="489"/>
      <c r="RHC4" s="489"/>
      <c r="RHD4" s="489"/>
      <c r="RHE4" s="489"/>
      <c r="RHF4" s="489"/>
      <c r="RHG4" s="489"/>
      <c r="RHH4" s="489"/>
      <c r="RHI4" s="489"/>
      <c r="RHJ4" s="489"/>
      <c r="RHK4" s="489"/>
      <c r="RHL4" s="489"/>
      <c r="RHM4" s="489"/>
      <c r="RHN4" s="489"/>
      <c r="RHO4" s="489"/>
      <c r="RHP4" s="489"/>
      <c r="RHQ4" s="489"/>
      <c r="RHR4" s="489"/>
      <c r="RHS4" s="489"/>
      <c r="RHT4" s="489"/>
      <c r="RHU4" s="489"/>
      <c r="RHV4" s="489"/>
      <c r="RHW4" s="489"/>
      <c r="RHX4" s="489"/>
      <c r="RHY4" s="489"/>
      <c r="RHZ4" s="489"/>
      <c r="RIA4" s="489"/>
      <c r="RIB4" s="489"/>
      <c r="RIC4" s="489"/>
      <c r="RID4" s="489"/>
      <c r="RIE4" s="489"/>
      <c r="RIF4" s="489"/>
      <c r="RIG4" s="489"/>
      <c r="RIH4" s="489"/>
      <c r="RII4" s="489"/>
      <c r="RIJ4" s="489"/>
      <c r="RIK4" s="489"/>
      <c r="RIL4" s="489"/>
      <c r="RIM4" s="489"/>
      <c r="RIN4" s="489"/>
      <c r="RIO4" s="489"/>
      <c r="RIP4" s="489"/>
      <c r="RIQ4" s="489"/>
      <c r="RIR4" s="489"/>
      <c r="RIS4" s="489"/>
      <c r="RIT4" s="489"/>
      <c r="RIU4" s="489"/>
      <c r="RIV4" s="489"/>
      <c r="RIW4" s="489"/>
      <c r="RIX4" s="489"/>
      <c r="RIY4" s="489"/>
      <c r="RIZ4" s="489"/>
      <c r="RJA4" s="489"/>
      <c r="RJB4" s="489"/>
      <c r="RJC4" s="489"/>
      <c r="RJD4" s="489"/>
      <c r="RJE4" s="489"/>
      <c r="RJF4" s="489"/>
      <c r="RJG4" s="489"/>
      <c r="RJH4" s="489"/>
      <c r="RJI4" s="489"/>
      <c r="RJJ4" s="489"/>
      <c r="RJK4" s="489"/>
      <c r="RJL4" s="489"/>
      <c r="RJM4" s="489"/>
      <c r="RJN4" s="489"/>
      <c r="RJO4" s="489"/>
      <c r="RJP4" s="489"/>
      <c r="RJQ4" s="489"/>
      <c r="RJR4" s="489"/>
      <c r="RJS4" s="489"/>
      <c r="RJT4" s="489"/>
      <c r="RJU4" s="489"/>
      <c r="RJV4" s="489"/>
      <c r="RJW4" s="489"/>
      <c r="RJX4" s="489"/>
      <c r="RJY4" s="489"/>
      <c r="RJZ4" s="489"/>
      <c r="RKA4" s="489"/>
      <c r="RKB4" s="489"/>
      <c r="RKC4" s="489"/>
      <c r="RKD4" s="489"/>
      <c r="RKE4" s="489"/>
      <c r="RKF4" s="489"/>
      <c r="RKG4" s="489"/>
      <c r="RKH4" s="489"/>
      <c r="RKI4" s="489"/>
      <c r="RKJ4" s="489"/>
      <c r="RKK4" s="489"/>
      <c r="RKL4" s="489"/>
      <c r="RKM4" s="489"/>
      <c r="RKN4" s="489"/>
      <c r="RKO4" s="489"/>
      <c r="RKP4" s="489"/>
      <c r="RKQ4" s="489"/>
      <c r="RKR4" s="489"/>
      <c r="RKS4" s="489"/>
      <c r="RKT4" s="489"/>
      <c r="RKU4" s="489"/>
      <c r="RKV4" s="489"/>
      <c r="RKW4" s="489"/>
      <c r="RKX4" s="489"/>
      <c r="RKY4" s="489"/>
      <c r="RKZ4" s="489"/>
      <c r="RLA4" s="489"/>
      <c r="RLB4" s="489"/>
      <c r="RLC4" s="489"/>
      <c r="RLD4" s="489"/>
      <c r="RLE4" s="489"/>
      <c r="RLF4" s="489"/>
      <c r="RLG4" s="489"/>
      <c r="RLH4" s="489"/>
      <c r="RLI4" s="489"/>
      <c r="RLJ4" s="489"/>
      <c r="RLK4" s="489"/>
      <c r="RLL4" s="489"/>
      <c r="RLM4" s="489"/>
      <c r="RLN4" s="489"/>
      <c r="RLO4" s="489"/>
      <c r="RLP4" s="489"/>
      <c r="RLQ4" s="489"/>
      <c r="RLR4" s="489"/>
      <c r="RLS4" s="489"/>
      <c r="RLT4" s="489"/>
      <c r="RLU4" s="489"/>
      <c r="RLV4" s="489"/>
      <c r="RLW4" s="489"/>
      <c r="RLX4" s="489"/>
      <c r="RLY4" s="489"/>
      <c r="RLZ4" s="489"/>
      <c r="RMA4" s="489"/>
      <c r="RMB4" s="489"/>
      <c r="RMC4" s="489"/>
      <c r="RMD4" s="489"/>
      <c r="RME4" s="489"/>
      <c r="RMF4" s="489"/>
      <c r="RMG4" s="489"/>
      <c r="RMH4" s="489"/>
      <c r="RMI4" s="489"/>
      <c r="RMJ4" s="489"/>
      <c r="RMK4" s="489"/>
      <c r="RML4" s="489"/>
      <c r="RMM4" s="489"/>
      <c r="RMN4" s="489"/>
      <c r="RMO4" s="489"/>
      <c r="RMP4" s="489"/>
      <c r="RMQ4" s="489"/>
      <c r="RMR4" s="489"/>
      <c r="RMS4" s="489"/>
      <c r="RMT4" s="489"/>
      <c r="RMU4" s="489"/>
      <c r="RMV4" s="489"/>
      <c r="RMW4" s="489"/>
      <c r="RMX4" s="489"/>
      <c r="RMY4" s="489"/>
      <c r="RMZ4" s="489"/>
      <c r="RNA4" s="489"/>
      <c r="RNB4" s="489"/>
      <c r="RNC4" s="489"/>
      <c r="RND4" s="489"/>
      <c r="RNE4" s="489"/>
      <c r="RNF4" s="489"/>
      <c r="RNG4" s="489"/>
      <c r="RNH4" s="489"/>
      <c r="RNI4" s="489"/>
      <c r="RNJ4" s="489"/>
      <c r="RNK4" s="489"/>
      <c r="RNL4" s="489"/>
      <c r="RNM4" s="489"/>
      <c r="RNN4" s="489"/>
      <c r="RNO4" s="489"/>
      <c r="RNP4" s="489"/>
      <c r="RNQ4" s="489"/>
      <c r="RNR4" s="489"/>
      <c r="RNS4" s="489"/>
      <c r="RNT4" s="489"/>
      <c r="RNU4" s="489"/>
      <c r="RNV4" s="489"/>
      <c r="RNW4" s="489"/>
      <c r="RNX4" s="489"/>
      <c r="RNY4" s="489"/>
      <c r="RNZ4" s="489"/>
      <c r="ROA4" s="489"/>
      <c r="ROB4" s="489"/>
      <c r="ROC4" s="489"/>
      <c r="ROD4" s="489"/>
      <c r="ROE4" s="489"/>
      <c r="ROF4" s="489"/>
      <c r="ROG4" s="489"/>
      <c r="ROH4" s="489"/>
      <c r="ROI4" s="489"/>
      <c r="ROJ4" s="489"/>
      <c r="ROK4" s="489"/>
      <c r="ROL4" s="489"/>
      <c r="ROM4" s="489"/>
      <c r="RON4" s="489"/>
      <c r="ROO4" s="489"/>
      <c r="ROP4" s="489"/>
      <c r="ROQ4" s="489"/>
      <c r="ROR4" s="489"/>
      <c r="ROS4" s="489"/>
      <c r="ROT4" s="489"/>
      <c r="ROU4" s="489"/>
      <c r="ROV4" s="489"/>
      <c r="ROW4" s="489"/>
      <c r="ROX4" s="489"/>
      <c r="ROY4" s="489"/>
      <c r="ROZ4" s="489"/>
      <c r="RPA4" s="489"/>
      <c r="RPB4" s="489"/>
      <c r="RPC4" s="489"/>
      <c r="RPD4" s="489"/>
      <c r="RPE4" s="489"/>
      <c r="RPF4" s="489"/>
      <c r="RPG4" s="489"/>
      <c r="RPH4" s="489"/>
      <c r="RPI4" s="489"/>
      <c r="RPJ4" s="489"/>
      <c r="RPK4" s="489"/>
      <c r="RPL4" s="489"/>
      <c r="RPM4" s="489"/>
      <c r="RPN4" s="489"/>
      <c r="RPO4" s="489"/>
      <c r="RPP4" s="489"/>
      <c r="RPQ4" s="489"/>
      <c r="RPR4" s="489"/>
      <c r="RPS4" s="489"/>
      <c r="RPT4" s="489"/>
      <c r="RPU4" s="489"/>
      <c r="RPV4" s="489"/>
      <c r="RPW4" s="489"/>
      <c r="RPX4" s="489"/>
      <c r="RPY4" s="489"/>
      <c r="RPZ4" s="489"/>
      <c r="RQA4" s="489"/>
      <c r="RQB4" s="489"/>
      <c r="RQC4" s="489"/>
      <c r="RQD4" s="489"/>
      <c r="RQE4" s="489"/>
      <c r="RQF4" s="489"/>
      <c r="RQG4" s="489"/>
      <c r="RQH4" s="489"/>
      <c r="RQI4" s="489"/>
      <c r="RQJ4" s="489"/>
      <c r="RQK4" s="489"/>
      <c r="RQL4" s="489"/>
      <c r="RQM4" s="489"/>
      <c r="RQN4" s="489"/>
      <c r="RQO4" s="489"/>
      <c r="RQP4" s="489"/>
      <c r="RQQ4" s="489"/>
      <c r="RQR4" s="489"/>
      <c r="RQS4" s="489"/>
      <c r="RQT4" s="489"/>
      <c r="RQU4" s="489"/>
      <c r="RQV4" s="489"/>
      <c r="RQW4" s="489"/>
      <c r="RQX4" s="489"/>
      <c r="RQY4" s="489"/>
      <c r="RQZ4" s="489"/>
      <c r="RRA4" s="489"/>
      <c r="RRB4" s="489"/>
      <c r="RRC4" s="489"/>
      <c r="RRD4" s="489"/>
      <c r="RRE4" s="489"/>
      <c r="RRF4" s="489"/>
      <c r="RRG4" s="489"/>
      <c r="RRH4" s="489"/>
      <c r="RRI4" s="489"/>
      <c r="RRJ4" s="489"/>
      <c r="RRK4" s="489"/>
      <c r="RRL4" s="489"/>
      <c r="RRM4" s="489"/>
      <c r="RRN4" s="489"/>
      <c r="RRO4" s="489"/>
      <c r="RRP4" s="489"/>
      <c r="RRQ4" s="489"/>
      <c r="RRR4" s="489"/>
      <c r="RRS4" s="489"/>
      <c r="RRT4" s="489"/>
      <c r="RRU4" s="489"/>
      <c r="RRV4" s="489"/>
      <c r="RRW4" s="489"/>
      <c r="RRX4" s="489"/>
      <c r="RRY4" s="489"/>
      <c r="RRZ4" s="489"/>
      <c r="RSA4" s="489"/>
      <c r="RSB4" s="489"/>
      <c r="RSC4" s="489"/>
      <c r="RSD4" s="489"/>
      <c r="RSE4" s="489"/>
      <c r="RSF4" s="489"/>
      <c r="RSG4" s="489"/>
      <c r="RSH4" s="489"/>
      <c r="RSI4" s="489"/>
      <c r="RSJ4" s="489"/>
      <c r="RSK4" s="489"/>
      <c r="RSL4" s="489"/>
      <c r="RSM4" s="489"/>
      <c r="RSN4" s="489"/>
      <c r="RSO4" s="489"/>
      <c r="RSP4" s="489"/>
      <c r="RSQ4" s="489"/>
      <c r="RSR4" s="489"/>
      <c r="RSS4" s="489"/>
      <c r="RST4" s="489"/>
      <c r="RSU4" s="489"/>
      <c r="RSV4" s="489"/>
      <c r="RSW4" s="489"/>
      <c r="RSX4" s="489"/>
      <c r="RSY4" s="489"/>
      <c r="RSZ4" s="489"/>
      <c r="RTA4" s="489"/>
      <c r="RTB4" s="489"/>
      <c r="RTC4" s="489"/>
      <c r="RTD4" s="489"/>
      <c r="RTE4" s="489"/>
      <c r="RTF4" s="489"/>
      <c r="RTG4" s="489"/>
      <c r="RTH4" s="489"/>
      <c r="RTI4" s="489"/>
      <c r="RTJ4" s="489"/>
      <c r="RTK4" s="489"/>
      <c r="RTL4" s="489"/>
      <c r="RTM4" s="489"/>
      <c r="RTN4" s="489"/>
      <c r="RTO4" s="489"/>
      <c r="RTP4" s="489"/>
      <c r="RTQ4" s="489"/>
      <c r="RTR4" s="489"/>
      <c r="RTS4" s="489"/>
      <c r="RTT4" s="489"/>
      <c r="RTU4" s="489"/>
      <c r="RTV4" s="489"/>
      <c r="RTW4" s="489"/>
      <c r="RTX4" s="489"/>
      <c r="RTY4" s="489"/>
      <c r="RTZ4" s="489"/>
      <c r="RUA4" s="489"/>
      <c r="RUB4" s="489"/>
      <c r="RUC4" s="489"/>
      <c r="RUD4" s="489"/>
      <c r="RUE4" s="489"/>
      <c r="RUF4" s="489"/>
      <c r="RUG4" s="489"/>
      <c r="RUH4" s="489"/>
      <c r="RUI4" s="489"/>
      <c r="RUJ4" s="489"/>
      <c r="RUK4" s="489"/>
      <c r="RUL4" s="489"/>
      <c r="RUM4" s="489"/>
      <c r="RUN4" s="489"/>
      <c r="RUO4" s="489"/>
      <c r="RUP4" s="489"/>
      <c r="RUQ4" s="489"/>
      <c r="RUR4" s="489"/>
      <c r="RUS4" s="489"/>
      <c r="RUT4" s="489"/>
      <c r="RUU4" s="489"/>
      <c r="RUV4" s="489"/>
      <c r="RUW4" s="489"/>
      <c r="RUX4" s="489"/>
      <c r="RUY4" s="489"/>
      <c r="RUZ4" s="489"/>
      <c r="RVA4" s="489"/>
      <c r="RVB4" s="489"/>
      <c r="RVC4" s="489"/>
      <c r="RVD4" s="489"/>
      <c r="RVE4" s="489"/>
      <c r="RVF4" s="489"/>
      <c r="RVG4" s="489"/>
      <c r="RVH4" s="489"/>
      <c r="RVI4" s="489"/>
      <c r="RVJ4" s="489"/>
      <c r="RVK4" s="489"/>
      <c r="RVL4" s="489"/>
      <c r="RVM4" s="489"/>
      <c r="RVN4" s="489"/>
      <c r="RVO4" s="489"/>
      <c r="RVP4" s="489"/>
      <c r="RVQ4" s="489"/>
      <c r="RVR4" s="489"/>
      <c r="RVS4" s="489"/>
      <c r="RVT4" s="489"/>
      <c r="RVU4" s="489"/>
      <c r="RVV4" s="489"/>
      <c r="RVW4" s="489"/>
      <c r="RVX4" s="489"/>
      <c r="RVY4" s="489"/>
      <c r="RVZ4" s="489"/>
      <c r="RWA4" s="489"/>
      <c r="RWB4" s="489"/>
      <c r="RWC4" s="489"/>
      <c r="RWD4" s="489"/>
      <c r="RWE4" s="489"/>
      <c r="RWF4" s="489"/>
      <c r="RWG4" s="489"/>
      <c r="RWH4" s="489"/>
      <c r="RWI4" s="489"/>
      <c r="RWJ4" s="489"/>
      <c r="RWK4" s="489"/>
      <c r="RWL4" s="489"/>
      <c r="RWM4" s="489"/>
      <c r="RWN4" s="489"/>
      <c r="RWO4" s="489"/>
      <c r="RWP4" s="489"/>
      <c r="RWQ4" s="489"/>
      <c r="RWR4" s="489"/>
      <c r="RWS4" s="489"/>
      <c r="RWT4" s="489"/>
      <c r="RWU4" s="489"/>
      <c r="RWV4" s="489"/>
      <c r="RWW4" s="489"/>
      <c r="RWX4" s="489"/>
      <c r="RWY4" s="489"/>
      <c r="RWZ4" s="489"/>
      <c r="RXA4" s="489"/>
      <c r="RXB4" s="489"/>
      <c r="RXC4" s="489"/>
      <c r="RXD4" s="489"/>
      <c r="RXE4" s="489"/>
      <c r="RXF4" s="489"/>
      <c r="RXG4" s="489"/>
      <c r="RXH4" s="489"/>
      <c r="RXI4" s="489"/>
      <c r="RXJ4" s="489"/>
      <c r="RXK4" s="489"/>
      <c r="RXL4" s="489"/>
      <c r="RXM4" s="489"/>
      <c r="RXN4" s="489"/>
      <c r="RXO4" s="489"/>
      <c r="RXP4" s="489"/>
      <c r="RXQ4" s="489"/>
      <c r="RXR4" s="489"/>
      <c r="RXS4" s="489"/>
      <c r="RXT4" s="489"/>
      <c r="RXU4" s="489"/>
      <c r="RXV4" s="489"/>
      <c r="RXW4" s="489"/>
      <c r="RXX4" s="489"/>
      <c r="RXY4" s="489"/>
      <c r="RXZ4" s="489"/>
      <c r="RYA4" s="489"/>
      <c r="RYB4" s="489"/>
      <c r="RYC4" s="489"/>
      <c r="RYD4" s="489"/>
      <c r="RYE4" s="489"/>
      <c r="RYF4" s="489"/>
      <c r="RYG4" s="489"/>
      <c r="RYH4" s="489"/>
      <c r="RYI4" s="489"/>
      <c r="RYJ4" s="489"/>
      <c r="RYK4" s="489"/>
      <c r="RYL4" s="489"/>
      <c r="RYM4" s="489"/>
      <c r="RYN4" s="489"/>
      <c r="RYO4" s="489"/>
      <c r="RYP4" s="489"/>
      <c r="RYQ4" s="489"/>
      <c r="RYR4" s="489"/>
      <c r="RYS4" s="489"/>
      <c r="RYT4" s="489"/>
      <c r="RYU4" s="489"/>
      <c r="RYV4" s="489"/>
      <c r="RYW4" s="489"/>
      <c r="RYX4" s="489"/>
      <c r="RYY4" s="489"/>
      <c r="RYZ4" s="489"/>
      <c r="RZA4" s="489"/>
      <c r="RZB4" s="489"/>
      <c r="RZC4" s="489"/>
      <c r="RZD4" s="489"/>
      <c r="RZE4" s="489"/>
      <c r="RZF4" s="489"/>
      <c r="RZG4" s="489"/>
      <c r="RZH4" s="489"/>
      <c r="RZI4" s="489"/>
      <c r="RZJ4" s="489"/>
      <c r="RZK4" s="489"/>
      <c r="RZL4" s="489"/>
      <c r="RZM4" s="489"/>
      <c r="RZN4" s="489"/>
      <c r="RZO4" s="489"/>
      <c r="RZP4" s="489"/>
      <c r="RZQ4" s="489"/>
      <c r="RZR4" s="489"/>
      <c r="RZS4" s="489"/>
      <c r="RZT4" s="489"/>
      <c r="RZU4" s="489"/>
      <c r="RZV4" s="489"/>
      <c r="RZW4" s="489"/>
      <c r="RZX4" s="489"/>
      <c r="RZY4" s="489"/>
      <c r="RZZ4" s="489"/>
      <c r="SAA4" s="489"/>
      <c r="SAB4" s="489"/>
      <c r="SAC4" s="489"/>
      <c r="SAD4" s="489"/>
      <c r="SAE4" s="489"/>
      <c r="SAF4" s="489"/>
      <c r="SAG4" s="489"/>
      <c r="SAH4" s="489"/>
      <c r="SAI4" s="489"/>
      <c r="SAJ4" s="489"/>
      <c r="SAK4" s="489"/>
      <c r="SAL4" s="489"/>
      <c r="SAM4" s="489"/>
      <c r="SAN4" s="489"/>
      <c r="SAO4" s="489"/>
      <c r="SAP4" s="489"/>
      <c r="SAQ4" s="489"/>
      <c r="SAR4" s="489"/>
      <c r="SAS4" s="489"/>
      <c r="SAT4" s="489"/>
      <c r="SAU4" s="489"/>
      <c r="SAV4" s="489"/>
      <c r="SAW4" s="489"/>
      <c r="SAX4" s="489"/>
      <c r="SAY4" s="489"/>
      <c r="SAZ4" s="489"/>
      <c r="SBA4" s="489"/>
      <c r="SBB4" s="489"/>
      <c r="SBC4" s="489"/>
      <c r="SBD4" s="489"/>
      <c r="SBE4" s="489"/>
      <c r="SBF4" s="489"/>
      <c r="SBG4" s="489"/>
      <c r="SBH4" s="489"/>
      <c r="SBI4" s="489"/>
      <c r="SBJ4" s="489"/>
      <c r="SBK4" s="489"/>
      <c r="SBL4" s="489"/>
      <c r="SBM4" s="489"/>
      <c r="SBN4" s="489"/>
      <c r="SBO4" s="489"/>
      <c r="SBP4" s="489"/>
      <c r="SBQ4" s="489"/>
      <c r="SBR4" s="489"/>
      <c r="SBS4" s="489"/>
      <c r="SBT4" s="489"/>
      <c r="SBU4" s="489"/>
      <c r="SBV4" s="489"/>
      <c r="SBW4" s="489"/>
      <c r="SBX4" s="489"/>
      <c r="SBY4" s="489"/>
      <c r="SBZ4" s="489"/>
      <c r="SCA4" s="489"/>
      <c r="SCB4" s="489"/>
      <c r="SCC4" s="489"/>
      <c r="SCD4" s="489"/>
      <c r="SCE4" s="489"/>
      <c r="SCF4" s="489"/>
      <c r="SCG4" s="489"/>
      <c r="SCH4" s="489"/>
      <c r="SCI4" s="489"/>
      <c r="SCJ4" s="489"/>
      <c r="SCK4" s="489"/>
      <c r="SCL4" s="489"/>
      <c r="SCM4" s="489"/>
      <c r="SCN4" s="489"/>
      <c r="SCO4" s="489"/>
      <c r="SCP4" s="489"/>
      <c r="SCQ4" s="489"/>
      <c r="SCR4" s="489"/>
      <c r="SCS4" s="489"/>
      <c r="SCT4" s="489"/>
      <c r="SCU4" s="489"/>
      <c r="SCV4" s="489"/>
      <c r="SCW4" s="489"/>
      <c r="SCX4" s="489"/>
      <c r="SCY4" s="489"/>
      <c r="SCZ4" s="489"/>
      <c r="SDA4" s="489"/>
      <c r="SDB4" s="489"/>
      <c r="SDC4" s="489"/>
      <c r="SDD4" s="489"/>
      <c r="SDE4" s="489"/>
      <c r="SDF4" s="489"/>
      <c r="SDG4" s="489"/>
      <c r="SDH4" s="489"/>
      <c r="SDI4" s="489"/>
      <c r="SDJ4" s="489"/>
      <c r="SDK4" s="489"/>
      <c r="SDL4" s="489"/>
      <c r="SDM4" s="489"/>
      <c r="SDN4" s="489"/>
      <c r="SDO4" s="489"/>
      <c r="SDP4" s="489"/>
      <c r="SDQ4" s="489"/>
      <c r="SDR4" s="489"/>
      <c r="SDS4" s="489"/>
      <c r="SDT4" s="489"/>
      <c r="SDU4" s="489"/>
      <c r="SDV4" s="489"/>
      <c r="SDW4" s="489"/>
      <c r="SDX4" s="489"/>
      <c r="SDY4" s="489"/>
      <c r="SDZ4" s="489"/>
      <c r="SEA4" s="489"/>
      <c r="SEB4" s="489"/>
      <c r="SEC4" s="489"/>
      <c r="SED4" s="489"/>
      <c r="SEE4" s="489"/>
      <c r="SEF4" s="489"/>
      <c r="SEG4" s="489"/>
      <c r="SEH4" s="489"/>
      <c r="SEI4" s="489"/>
      <c r="SEJ4" s="489"/>
      <c r="SEK4" s="489"/>
      <c r="SEL4" s="489"/>
      <c r="SEM4" s="489"/>
      <c r="SEN4" s="489"/>
      <c r="SEO4" s="489"/>
      <c r="SEP4" s="489"/>
      <c r="SEQ4" s="489"/>
      <c r="SER4" s="489"/>
      <c r="SES4" s="489"/>
      <c r="SET4" s="489"/>
      <c r="SEU4" s="489"/>
      <c r="SEV4" s="489"/>
      <c r="SEW4" s="489"/>
      <c r="SEX4" s="489"/>
      <c r="SEY4" s="489"/>
      <c r="SEZ4" s="489"/>
      <c r="SFA4" s="489"/>
      <c r="SFB4" s="489"/>
      <c r="SFC4" s="489"/>
      <c r="SFD4" s="489"/>
      <c r="SFE4" s="489"/>
      <c r="SFF4" s="489"/>
      <c r="SFG4" s="489"/>
      <c r="SFH4" s="489"/>
      <c r="SFI4" s="489"/>
      <c r="SFJ4" s="489"/>
      <c r="SFK4" s="489"/>
      <c r="SFL4" s="489"/>
      <c r="SFM4" s="489"/>
      <c r="SFN4" s="489"/>
      <c r="SFO4" s="489"/>
      <c r="SFP4" s="489"/>
      <c r="SFQ4" s="489"/>
      <c r="SFR4" s="489"/>
      <c r="SFS4" s="489"/>
      <c r="SFT4" s="489"/>
      <c r="SFU4" s="489"/>
      <c r="SFV4" s="489"/>
      <c r="SFW4" s="489"/>
      <c r="SFX4" s="489"/>
      <c r="SFY4" s="489"/>
      <c r="SFZ4" s="489"/>
      <c r="SGA4" s="489"/>
      <c r="SGB4" s="489"/>
      <c r="SGC4" s="489"/>
      <c r="SGD4" s="489"/>
      <c r="SGE4" s="489"/>
      <c r="SGF4" s="489"/>
      <c r="SGG4" s="489"/>
      <c r="SGH4" s="489"/>
      <c r="SGI4" s="489"/>
      <c r="SGJ4" s="489"/>
      <c r="SGK4" s="489"/>
      <c r="SGL4" s="489"/>
      <c r="SGM4" s="489"/>
      <c r="SGN4" s="489"/>
      <c r="SGO4" s="489"/>
      <c r="SGP4" s="489"/>
      <c r="SGQ4" s="489"/>
      <c r="SGR4" s="489"/>
      <c r="SGS4" s="489"/>
      <c r="SGT4" s="489"/>
      <c r="SGU4" s="489"/>
      <c r="SGV4" s="489"/>
      <c r="SGW4" s="489"/>
      <c r="SGX4" s="489"/>
      <c r="SGY4" s="489"/>
      <c r="SGZ4" s="489"/>
      <c r="SHA4" s="489"/>
      <c r="SHB4" s="489"/>
      <c r="SHC4" s="489"/>
      <c r="SHD4" s="489"/>
      <c r="SHE4" s="489"/>
      <c r="SHF4" s="489"/>
      <c r="SHG4" s="489"/>
      <c r="SHH4" s="489"/>
      <c r="SHI4" s="489"/>
      <c r="SHJ4" s="489"/>
      <c r="SHK4" s="489"/>
      <c r="SHL4" s="489"/>
      <c r="SHM4" s="489"/>
      <c r="SHN4" s="489"/>
      <c r="SHO4" s="489"/>
      <c r="SHP4" s="489"/>
      <c r="SHQ4" s="489"/>
      <c r="SHR4" s="489"/>
      <c r="SHS4" s="489"/>
      <c r="SHT4" s="489"/>
      <c r="SHU4" s="489"/>
      <c r="SHV4" s="489"/>
      <c r="SHW4" s="489"/>
      <c r="SHX4" s="489"/>
      <c r="SHY4" s="489"/>
      <c r="SHZ4" s="489"/>
      <c r="SIA4" s="489"/>
      <c r="SIB4" s="489"/>
      <c r="SIC4" s="489"/>
      <c r="SID4" s="489"/>
      <c r="SIE4" s="489"/>
      <c r="SIF4" s="489"/>
      <c r="SIG4" s="489"/>
      <c r="SIH4" s="489"/>
      <c r="SII4" s="489"/>
      <c r="SIJ4" s="489"/>
      <c r="SIK4" s="489"/>
      <c r="SIL4" s="489"/>
      <c r="SIM4" s="489"/>
      <c r="SIN4" s="489"/>
      <c r="SIO4" s="489"/>
      <c r="SIP4" s="489"/>
      <c r="SIQ4" s="489"/>
      <c r="SIR4" s="489"/>
      <c r="SIS4" s="489"/>
      <c r="SIT4" s="489"/>
      <c r="SIU4" s="489"/>
      <c r="SIV4" s="489"/>
      <c r="SIW4" s="489"/>
      <c r="SIX4" s="489"/>
      <c r="SIY4" s="489"/>
      <c r="SIZ4" s="489"/>
      <c r="SJA4" s="489"/>
      <c r="SJB4" s="489"/>
      <c r="SJC4" s="489"/>
      <c r="SJD4" s="489"/>
      <c r="SJE4" s="489"/>
      <c r="SJF4" s="489"/>
      <c r="SJG4" s="489"/>
      <c r="SJH4" s="489"/>
      <c r="SJI4" s="489"/>
      <c r="SJJ4" s="489"/>
      <c r="SJK4" s="489"/>
      <c r="SJL4" s="489"/>
      <c r="SJM4" s="489"/>
      <c r="SJN4" s="489"/>
      <c r="SJO4" s="489"/>
      <c r="SJP4" s="489"/>
      <c r="SJQ4" s="489"/>
      <c r="SJR4" s="489"/>
      <c r="SJS4" s="489"/>
      <c r="SJT4" s="489"/>
      <c r="SJU4" s="489"/>
      <c r="SJV4" s="489"/>
      <c r="SJW4" s="489"/>
      <c r="SJX4" s="489"/>
      <c r="SJY4" s="489"/>
      <c r="SJZ4" s="489"/>
      <c r="SKA4" s="489"/>
      <c r="SKB4" s="489"/>
      <c r="SKC4" s="489"/>
      <c r="SKD4" s="489"/>
      <c r="SKE4" s="489"/>
      <c r="SKF4" s="489"/>
      <c r="SKG4" s="489"/>
      <c r="SKH4" s="489"/>
      <c r="SKI4" s="489"/>
      <c r="SKJ4" s="489"/>
      <c r="SKK4" s="489"/>
      <c r="SKL4" s="489"/>
      <c r="SKM4" s="489"/>
      <c r="SKN4" s="489"/>
      <c r="SKO4" s="489"/>
      <c r="SKP4" s="489"/>
      <c r="SKQ4" s="489"/>
      <c r="SKR4" s="489"/>
      <c r="SKS4" s="489"/>
      <c r="SKT4" s="489"/>
      <c r="SKU4" s="489"/>
      <c r="SKV4" s="489"/>
      <c r="SKW4" s="489"/>
      <c r="SKX4" s="489"/>
      <c r="SKY4" s="489"/>
      <c r="SKZ4" s="489"/>
      <c r="SLA4" s="489"/>
      <c r="SLB4" s="489"/>
      <c r="SLC4" s="489"/>
      <c r="SLD4" s="489"/>
      <c r="SLE4" s="489"/>
      <c r="SLF4" s="489"/>
      <c r="SLG4" s="489"/>
      <c r="SLH4" s="489"/>
      <c r="SLI4" s="489"/>
      <c r="SLJ4" s="489"/>
      <c r="SLK4" s="489"/>
      <c r="SLL4" s="489"/>
      <c r="SLM4" s="489"/>
      <c r="SLN4" s="489"/>
      <c r="SLO4" s="489"/>
      <c r="SLP4" s="489"/>
      <c r="SLQ4" s="489"/>
      <c r="SLR4" s="489"/>
      <c r="SLS4" s="489"/>
      <c r="SLT4" s="489"/>
      <c r="SLU4" s="489"/>
      <c r="SLV4" s="489"/>
      <c r="SLW4" s="489"/>
      <c r="SLX4" s="489"/>
      <c r="SLY4" s="489"/>
      <c r="SLZ4" s="489"/>
      <c r="SMA4" s="489"/>
      <c r="SMB4" s="489"/>
      <c r="SMC4" s="489"/>
      <c r="SMD4" s="489"/>
      <c r="SME4" s="489"/>
      <c r="SMF4" s="489"/>
      <c r="SMG4" s="489"/>
      <c r="SMH4" s="489"/>
      <c r="SMI4" s="489"/>
      <c r="SMJ4" s="489"/>
      <c r="SMK4" s="489"/>
      <c r="SML4" s="489"/>
      <c r="SMM4" s="489"/>
      <c r="SMN4" s="489"/>
      <c r="SMO4" s="489"/>
      <c r="SMP4" s="489"/>
      <c r="SMQ4" s="489"/>
      <c r="SMR4" s="489"/>
      <c r="SMS4" s="489"/>
      <c r="SMT4" s="489"/>
      <c r="SMU4" s="489"/>
      <c r="SMV4" s="489"/>
      <c r="SMW4" s="489"/>
      <c r="SMX4" s="489"/>
      <c r="SMY4" s="489"/>
      <c r="SMZ4" s="489"/>
      <c r="SNA4" s="489"/>
      <c r="SNB4" s="489"/>
      <c r="SNC4" s="489"/>
      <c r="SND4" s="489"/>
      <c r="SNE4" s="489"/>
      <c r="SNF4" s="489"/>
      <c r="SNG4" s="489"/>
      <c r="SNH4" s="489"/>
      <c r="SNI4" s="489"/>
      <c r="SNJ4" s="489"/>
      <c r="SNK4" s="489"/>
      <c r="SNL4" s="489"/>
      <c r="SNM4" s="489"/>
      <c r="SNN4" s="489"/>
      <c r="SNO4" s="489"/>
      <c r="SNP4" s="489"/>
      <c r="SNQ4" s="489"/>
      <c r="SNR4" s="489"/>
      <c r="SNS4" s="489"/>
      <c r="SNT4" s="489"/>
      <c r="SNU4" s="489"/>
      <c r="SNV4" s="489"/>
      <c r="SNW4" s="489"/>
      <c r="SNX4" s="489"/>
      <c r="SNY4" s="489"/>
      <c r="SNZ4" s="489"/>
      <c r="SOA4" s="489"/>
      <c r="SOB4" s="489"/>
      <c r="SOC4" s="489"/>
      <c r="SOD4" s="489"/>
      <c r="SOE4" s="489"/>
      <c r="SOF4" s="489"/>
      <c r="SOG4" s="489"/>
      <c r="SOH4" s="489"/>
      <c r="SOI4" s="489"/>
      <c r="SOJ4" s="489"/>
      <c r="SOK4" s="489"/>
      <c r="SOL4" s="489"/>
      <c r="SOM4" s="489"/>
      <c r="SON4" s="489"/>
      <c r="SOO4" s="489"/>
      <c r="SOP4" s="489"/>
      <c r="SOQ4" s="489"/>
      <c r="SOR4" s="489"/>
      <c r="SOS4" s="489"/>
      <c r="SOT4" s="489"/>
      <c r="SOU4" s="489"/>
      <c r="SOV4" s="489"/>
      <c r="SOW4" s="489"/>
      <c r="SOX4" s="489"/>
      <c r="SOY4" s="489"/>
      <c r="SOZ4" s="489"/>
      <c r="SPA4" s="489"/>
      <c r="SPB4" s="489"/>
      <c r="SPC4" s="489"/>
      <c r="SPD4" s="489"/>
      <c r="SPE4" s="489"/>
      <c r="SPF4" s="489"/>
      <c r="SPG4" s="489"/>
      <c r="SPH4" s="489"/>
      <c r="SPI4" s="489"/>
      <c r="SPJ4" s="489"/>
      <c r="SPK4" s="489"/>
      <c r="SPL4" s="489"/>
      <c r="SPM4" s="489"/>
      <c r="SPN4" s="489"/>
      <c r="SPO4" s="489"/>
      <c r="SPP4" s="489"/>
      <c r="SPQ4" s="489"/>
      <c r="SPR4" s="489"/>
      <c r="SPS4" s="489"/>
      <c r="SPT4" s="489"/>
      <c r="SPU4" s="489"/>
      <c r="SPV4" s="489"/>
      <c r="SPW4" s="489"/>
      <c r="SPX4" s="489"/>
      <c r="SPY4" s="489"/>
      <c r="SPZ4" s="489"/>
      <c r="SQA4" s="489"/>
      <c r="SQB4" s="489"/>
      <c r="SQC4" s="489"/>
      <c r="SQD4" s="489"/>
      <c r="SQE4" s="489"/>
      <c r="SQF4" s="489"/>
      <c r="SQG4" s="489"/>
      <c r="SQH4" s="489"/>
      <c r="SQI4" s="489"/>
      <c r="SQJ4" s="489"/>
      <c r="SQK4" s="489"/>
      <c r="SQL4" s="489"/>
      <c r="SQM4" s="489"/>
      <c r="SQN4" s="489"/>
      <c r="SQO4" s="489"/>
      <c r="SQP4" s="489"/>
      <c r="SQQ4" s="489"/>
      <c r="SQR4" s="489"/>
      <c r="SQS4" s="489"/>
      <c r="SQT4" s="489"/>
      <c r="SQU4" s="489"/>
      <c r="SQV4" s="489"/>
      <c r="SQW4" s="489"/>
      <c r="SQX4" s="489"/>
      <c r="SQY4" s="489"/>
      <c r="SQZ4" s="489"/>
      <c r="SRA4" s="489"/>
      <c r="SRB4" s="489"/>
      <c r="SRC4" s="489"/>
      <c r="SRD4" s="489"/>
      <c r="SRE4" s="489"/>
      <c r="SRF4" s="489"/>
      <c r="SRG4" s="489"/>
      <c r="SRH4" s="489"/>
      <c r="SRI4" s="489"/>
      <c r="SRJ4" s="489"/>
      <c r="SRK4" s="489"/>
      <c r="SRL4" s="489"/>
      <c r="SRM4" s="489"/>
      <c r="SRN4" s="489"/>
      <c r="SRO4" s="489"/>
      <c r="SRP4" s="489"/>
      <c r="SRQ4" s="489"/>
      <c r="SRR4" s="489"/>
      <c r="SRS4" s="489"/>
      <c r="SRT4" s="489"/>
      <c r="SRU4" s="489"/>
      <c r="SRV4" s="489"/>
      <c r="SRW4" s="489"/>
      <c r="SRX4" s="489"/>
      <c r="SRY4" s="489"/>
      <c r="SRZ4" s="489"/>
      <c r="SSA4" s="489"/>
      <c r="SSB4" s="489"/>
      <c r="SSC4" s="489"/>
      <c r="SSD4" s="489"/>
      <c r="SSE4" s="489"/>
      <c r="SSF4" s="489"/>
      <c r="SSG4" s="489"/>
      <c r="SSH4" s="489"/>
      <c r="SSI4" s="489"/>
      <c r="SSJ4" s="489"/>
      <c r="SSK4" s="489"/>
      <c r="SSL4" s="489"/>
      <c r="SSM4" s="489"/>
      <c r="SSN4" s="489"/>
      <c r="SSO4" s="489"/>
      <c r="SSP4" s="489"/>
      <c r="SSQ4" s="489"/>
      <c r="SSR4" s="489"/>
      <c r="SSS4" s="489"/>
      <c r="SST4" s="489"/>
      <c r="SSU4" s="489"/>
      <c r="SSV4" s="489"/>
      <c r="SSW4" s="489"/>
      <c r="SSX4" s="489"/>
      <c r="SSY4" s="489"/>
      <c r="SSZ4" s="489"/>
      <c r="STA4" s="489"/>
      <c r="STB4" s="489"/>
      <c r="STC4" s="489"/>
      <c r="STD4" s="489"/>
      <c r="STE4" s="489"/>
      <c r="STF4" s="489"/>
      <c r="STG4" s="489"/>
      <c r="STH4" s="489"/>
      <c r="STI4" s="489"/>
      <c r="STJ4" s="489"/>
      <c r="STK4" s="489"/>
      <c r="STL4" s="489"/>
      <c r="STM4" s="489"/>
      <c r="STN4" s="489"/>
      <c r="STO4" s="489"/>
      <c r="STP4" s="489"/>
      <c r="STQ4" s="489"/>
      <c r="STR4" s="489"/>
      <c r="STS4" s="489"/>
      <c r="STT4" s="489"/>
      <c r="STU4" s="489"/>
      <c r="STV4" s="489"/>
      <c r="STW4" s="489"/>
      <c r="STX4" s="489"/>
      <c r="STY4" s="489"/>
      <c r="STZ4" s="489"/>
      <c r="SUA4" s="489"/>
      <c r="SUB4" s="489"/>
      <c r="SUC4" s="489"/>
      <c r="SUD4" s="489"/>
      <c r="SUE4" s="489"/>
      <c r="SUF4" s="489"/>
      <c r="SUG4" s="489"/>
      <c r="SUH4" s="489"/>
      <c r="SUI4" s="489"/>
      <c r="SUJ4" s="489"/>
      <c r="SUK4" s="489"/>
      <c r="SUL4" s="489"/>
      <c r="SUM4" s="489"/>
      <c r="SUN4" s="489"/>
      <c r="SUO4" s="489"/>
      <c r="SUP4" s="489"/>
      <c r="SUQ4" s="489"/>
      <c r="SUR4" s="489"/>
      <c r="SUS4" s="489"/>
      <c r="SUT4" s="489"/>
      <c r="SUU4" s="489"/>
      <c r="SUV4" s="489"/>
      <c r="SUW4" s="489"/>
      <c r="SUX4" s="489"/>
      <c r="SUY4" s="489"/>
      <c r="SUZ4" s="489"/>
      <c r="SVA4" s="489"/>
      <c r="SVB4" s="489"/>
      <c r="SVC4" s="489"/>
      <c r="SVD4" s="489"/>
      <c r="SVE4" s="489"/>
      <c r="SVF4" s="489"/>
      <c r="SVG4" s="489"/>
      <c r="SVH4" s="489"/>
      <c r="SVI4" s="489"/>
      <c r="SVJ4" s="489"/>
      <c r="SVK4" s="489"/>
      <c r="SVL4" s="489"/>
      <c r="SVM4" s="489"/>
      <c r="SVN4" s="489"/>
      <c r="SVO4" s="489"/>
      <c r="SVP4" s="489"/>
      <c r="SVQ4" s="489"/>
      <c r="SVR4" s="489"/>
      <c r="SVS4" s="489"/>
      <c r="SVT4" s="489"/>
      <c r="SVU4" s="489"/>
      <c r="SVV4" s="489"/>
      <c r="SVW4" s="489"/>
      <c r="SVX4" s="489"/>
      <c r="SVY4" s="489"/>
      <c r="SVZ4" s="489"/>
      <c r="SWA4" s="489"/>
      <c r="SWB4" s="489"/>
      <c r="SWC4" s="489"/>
      <c r="SWD4" s="489"/>
      <c r="SWE4" s="489"/>
      <c r="SWF4" s="489"/>
      <c r="SWG4" s="489"/>
      <c r="SWH4" s="489"/>
      <c r="SWI4" s="489"/>
      <c r="SWJ4" s="489"/>
      <c r="SWK4" s="489"/>
      <c r="SWL4" s="489"/>
      <c r="SWM4" s="489"/>
      <c r="SWN4" s="489"/>
      <c r="SWO4" s="489"/>
      <c r="SWP4" s="489"/>
      <c r="SWQ4" s="489"/>
      <c r="SWR4" s="489"/>
      <c r="SWS4" s="489"/>
      <c r="SWT4" s="489"/>
      <c r="SWU4" s="489"/>
      <c r="SWV4" s="489"/>
      <c r="SWW4" s="489"/>
      <c r="SWX4" s="489"/>
      <c r="SWY4" s="489"/>
      <c r="SWZ4" s="489"/>
      <c r="SXA4" s="489"/>
      <c r="SXB4" s="489"/>
      <c r="SXC4" s="489"/>
      <c r="SXD4" s="489"/>
      <c r="SXE4" s="489"/>
      <c r="SXF4" s="489"/>
      <c r="SXG4" s="489"/>
      <c r="SXH4" s="489"/>
      <c r="SXI4" s="489"/>
      <c r="SXJ4" s="489"/>
      <c r="SXK4" s="489"/>
      <c r="SXL4" s="489"/>
      <c r="SXM4" s="489"/>
      <c r="SXN4" s="489"/>
      <c r="SXO4" s="489"/>
      <c r="SXP4" s="489"/>
      <c r="SXQ4" s="489"/>
      <c r="SXR4" s="489"/>
      <c r="SXS4" s="489"/>
      <c r="SXT4" s="489"/>
      <c r="SXU4" s="489"/>
      <c r="SXV4" s="489"/>
      <c r="SXW4" s="489"/>
      <c r="SXX4" s="489"/>
      <c r="SXY4" s="489"/>
      <c r="SXZ4" s="489"/>
      <c r="SYA4" s="489"/>
      <c r="SYB4" s="489"/>
      <c r="SYC4" s="489"/>
      <c r="SYD4" s="489"/>
      <c r="SYE4" s="489"/>
      <c r="SYF4" s="489"/>
      <c r="SYG4" s="489"/>
      <c r="SYH4" s="489"/>
      <c r="SYI4" s="489"/>
      <c r="SYJ4" s="489"/>
      <c r="SYK4" s="489"/>
      <c r="SYL4" s="489"/>
      <c r="SYM4" s="489"/>
      <c r="SYN4" s="489"/>
      <c r="SYO4" s="489"/>
      <c r="SYP4" s="489"/>
      <c r="SYQ4" s="489"/>
      <c r="SYR4" s="489"/>
      <c r="SYS4" s="489"/>
      <c r="SYT4" s="489"/>
      <c r="SYU4" s="489"/>
      <c r="SYV4" s="489"/>
      <c r="SYW4" s="489"/>
      <c r="SYX4" s="489"/>
      <c r="SYY4" s="489"/>
      <c r="SYZ4" s="489"/>
      <c r="SZA4" s="489"/>
      <c r="SZB4" s="489"/>
      <c r="SZC4" s="489"/>
      <c r="SZD4" s="489"/>
      <c r="SZE4" s="489"/>
      <c r="SZF4" s="489"/>
      <c r="SZG4" s="489"/>
      <c r="SZH4" s="489"/>
      <c r="SZI4" s="489"/>
      <c r="SZJ4" s="489"/>
      <c r="SZK4" s="489"/>
      <c r="SZL4" s="489"/>
      <c r="SZM4" s="489"/>
      <c r="SZN4" s="489"/>
      <c r="SZO4" s="489"/>
      <c r="SZP4" s="489"/>
      <c r="SZQ4" s="489"/>
      <c r="SZR4" s="489"/>
      <c r="SZS4" s="489"/>
      <c r="SZT4" s="489"/>
      <c r="SZU4" s="489"/>
      <c r="SZV4" s="489"/>
      <c r="SZW4" s="489"/>
      <c r="SZX4" s="489"/>
      <c r="SZY4" s="489"/>
      <c r="SZZ4" s="489"/>
      <c r="TAA4" s="489"/>
      <c r="TAB4" s="489"/>
      <c r="TAC4" s="489"/>
      <c r="TAD4" s="489"/>
      <c r="TAE4" s="489"/>
      <c r="TAF4" s="489"/>
      <c r="TAG4" s="489"/>
      <c r="TAH4" s="489"/>
      <c r="TAI4" s="489"/>
      <c r="TAJ4" s="489"/>
      <c r="TAK4" s="489"/>
      <c r="TAL4" s="489"/>
      <c r="TAM4" s="489"/>
      <c r="TAN4" s="489"/>
      <c r="TAO4" s="489"/>
      <c r="TAP4" s="489"/>
      <c r="TAQ4" s="489"/>
      <c r="TAR4" s="489"/>
      <c r="TAS4" s="489"/>
      <c r="TAT4" s="489"/>
      <c r="TAU4" s="489"/>
      <c r="TAV4" s="489"/>
      <c r="TAW4" s="489"/>
      <c r="TAX4" s="489"/>
      <c r="TAY4" s="489"/>
      <c r="TAZ4" s="489"/>
      <c r="TBA4" s="489"/>
      <c r="TBB4" s="489"/>
      <c r="TBC4" s="489"/>
      <c r="TBD4" s="489"/>
      <c r="TBE4" s="489"/>
      <c r="TBF4" s="489"/>
      <c r="TBG4" s="489"/>
      <c r="TBH4" s="489"/>
      <c r="TBI4" s="489"/>
      <c r="TBJ4" s="489"/>
      <c r="TBK4" s="489"/>
      <c r="TBL4" s="489"/>
      <c r="TBM4" s="489"/>
      <c r="TBN4" s="489"/>
      <c r="TBO4" s="489"/>
      <c r="TBP4" s="489"/>
      <c r="TBQ4" s="489"/>
      <c r="TBR4" s="489"/>
      <c r="TBS4" s="489"/>
      <c r="TBT4" s="489"/>
      <c r="TBU4" s="489"/>
      <c r="TBV4" s="489"/>
      <c r="TBW4" s="489"/>
      <c r="TBX4" s="489"/>
      <c r="TBY4" s="489"/>
      <c r="TBZ4" s="489"/>
      <c r="TCA4" s="489"/>
      <c r="TCB4" s="489"/>
      <c r="TCC4" s="489"/>
      <c r="TCD4" s="489"/>
      <c r="TCE4" s="489"/>
      <c r="TCF4" s="489"/>
      <c r="TCG4" s="489"/>
      <c r="TCH4" s="489"/>
      <c r="TCI4" s="489"/>
      <c r="TCJ4" s="489"/>
      <c r="TCK4" s="489"/>
      <c r="TCL4" s="489"/>
      <c r="TCM4" s="489"/>
      <c r="TCN4" s="489"/>
      <c r="TCO4" s="489"/>
      <c r="TCP4" s="489"/>
      <c r="TCQ4" s="489"/>
      <c r="TCR4" s="489"/>
      <c r="TCS4" s="489"/>
      <c r="TCT4" s="489"/>
      <c r="TCU4" s="489"/>
      <c r="TCV4" s="489"/>
      <c r="TCW4" s="489"/>
      <c r="TCX4" s="489"/>
      <c r="TCY4" s="489"/>
      <c r="TCZ4" s="489"/>
      <c r="TDA4" s="489"/>
      <c r="TDB4" s="489"/>
      <c r="TDC4" s="489"/>
      <c r="TDD4" s="489"/>
      <c r="TDE4" s="489"/>
      <c r="TDF4" s="489"/>
      <c r="TDG4" s="489"/>
      <c r="TDH4" s="489"/>
      <c r="TDI4" s="489"/>
      <c r="TDJ4" s="489"/>
      <c r="TDK4" s="489"/>
      <c r="TDL4" s="489"/>
      <c r="TDM4" s="489"/>
      <c r="TDN4" s="489"/>
      <c r="TDO4" s="489"/>
      <c r="TDP4" s="489"/>
      <c r="TDQ4" s="489"/>
      <c r="TDR4" s="489"/>
      <c r="TDS4" s="489"/>
      <c r="TDT4" s="489"/>
      <c r="TDU4" s="489"/>
      <c r="TDV4" s="489"/>
      <c r="TDW4" s="489"/>
      <c r="TDX4" s="489"/>
      <c r="TDY4" s="489"/>
      <c r="TDZ4" s="489"/>
      <c r="TEA4" s="489"/>
      <c r="TEB4" s="489"/>
      <c r="TEC4" s="489"/>
      <c r="TED4" s="489"/>
      <c r="TEE4" s="489"/>
      <c r="TEF4" s="489"/>
      <c r="TEG4" s="489"/>
      <c r="TEH4" s="489"/>
      <c r="TEI4" s="489"/>
      <c r="TEJ4" s="489"/>
      <c r="TEK4" s="489"/>
      <c r="TEL4" s="489"/>
      <c r="TEM4" s="489"/>
      <c r="TEN4" s="489"/>
      <c r="TEO4" s="489"/>
      <c r="TEP4" s="489"/>
      <c r="TEQ4" s="489"/>
      <c r="TER4" s="489"/>
      <c r="TES4" s="489"/>
      <c r="TET4" s="489"/>
      <c r="TEU4" s="489"/>
      <c r="TEV4" s="489"/>
      <c r="TEW4" s="489"/>
      <c r="TEX4" s="489"/>
      <c r="TEY4" s="489"/>
      <c r="TEZ4" s="489"/>
      <c r="TFA4" s="489"/>
      <c r="TFB4" s="489"/>
      <c r="TFC4" s="489"/>
      <c r="TFD4" s="489"/>
      <c r="TFE4" s="489"/>
      <c r="TFF4" s="489"/>
      <c r="TFG4" s="489"/>
      <c r="TFH4" s="489"/>
      <c r="TFI4" s="489"/>
      <c r="TFJ4" s="489"/>
      <c r="TFK4" s="489"/>
      <c r="TFL4" s="489"/>
      <c r="TFM4" s="489"/>
      <c r="TFN4" s="489"/>
      <c r="TFO4" s="489"/>
      <c r="TFP4" s="489"/>
      <c r="TFQ4" s="489"/>
      <c r="TFR4" s="489"/>
      <c r="TFS4" s="489"/>
      <c r="TFT4" s="489"/>
      <c r="TFU4" s="489"/>
      <c r="TFV4" s="489"/>
      <c r="TFW4" s="489"/>
      <c r="TFX4" s="489"/>
      <c r="TFY4" s="489"/>
      <c r="TFZ4" s="489"/>
      <c r="TGA4" s="489"/>
      <c r="TGB4" s="489"/>
      <c r="TGC4" s="489"/>
      <c r="TGD4" s="489"/>
      <c r="TGE4" s="489"/>
      <c r="TGF4" s="489"/>
      <c r="TGG4" s="489"/>
      <c r="TGH4" s="489"/>
      <c r="TGI4" s="489"/>
      <c r="TGJ4" s="489"/>
      <c r="TGK4" s="489"/>
      <c r="TGL4" s="489"/>
      <c r="TGM4" s="489"/>
      <c r="TGN4" s="489"/>
      <c r="TGO4" s="489"/>
      <c r="TGP4" s="489"/>
      <c r="TGQ4" s="489"/>
      <c r="TGR4" s="489"/>
      <c r="TGS4" s="489"/>
      <c r="TGT4" s="489"/>
      <c r="TGU4" s="489"/>
      <c r="TGV4" s="489"/>
      <c r="TGW4" s="489"/>
      <c r="TGX4" s="489"/>
      <c r="TGY4" s="489"/>
      <c r="TGZ4" s="489"/>
      <c r="THA4" s="489"/>
      <c r="THB4" s="489"/>
      <c r="THC4" s="489"/>
      <c r="THD4" s="489"/>
      <c r="THE4" s="489"/>
      <c r="THF4" s="489"/>
      <c r="THG4" s="489"/>
      <c r="THH4" s="489"/>
      <c r="THI4" s="489"/>
      <c r="THJ4" s="489"/>
      <c r="THK4" s="489"/>
      <c r="THL4" s="489"/>
      <c r="THM4" s="489"/>
      <c r="THN4" s="489"/>
      <c r="THO4" s="489"/>
      <c r="THP4" s="489"/>
      <c r="THQ4" s="489"/>
      <c r="THR4" s="489"/>
      <c r="THS4" s="489"/>
      <c r="THT4" s="489"/>
      <c r="THU4" s="489"/>
      <c r="THV4" s="489"/>
      <c r="THW4" s="489"/>
      <c r="THX4" s="489"/>
      <c r="THY4" s="489"/>
      <c r="THZ4" s="489"/>
      <c r="TIA4" s="489"/>
      <c r="TIB4" s="489"/>
      <c r="TIC4" s="489"/>
      <c r="TID4" s="489"/>
      <c r="TIE4" s="489"/>
      <c r="TIF4" s="489"/>
      <c r="TIG4" s="489"/>
      <c r="TIH4" s="489"/>
      <c r="TII4" s="489"/>
      <c r="TIJ4" s="489"/>
      <c r="TIK4" s="489"/>
      <c r="TIL4" s="489"/>
      <c r="TIM4" s="489"/>
      <c r="TIN4" s="489"/>
      <c r="TIO4" s="489"/>
      <c r="TIP4" s="489"/>
      <c r="TIQ4" s="489"/>
      <c r="TIR4" s="489"/>
      <c r="TIS4" s="489"/>
      <c r="TIT4" s="489"/>
      <c r="TIU4" s="489"/>
      <c r="TIV4" s="489"/>
      <c r="TIW4" s="489"/>
      <c r="TIX4" s="489"/>
      <c r="TIY4" s="489"/>
      <c r="TIZ4" s="489"/>
      <c r="TJA4" s="489"/>
      <c r="TJB4" s="489"/>
      <c r="TJC4" s="489"/>
      <c r="TJD4" s="489"/>
      <c r="TJE4" s="489"/>
      <c r="TJF4" s="489"/>
      <c r="TJG4" s="489"/>
      <c r="TJH4" s="489"/>
      <c r="TJI4" s="489"/>
      <c r="TJJ4" s="489"/>
      <c r="TJK4" s="489"/>
      <c r="TJL4" s="489"/>
      <c r="TJM4" s="489"/>
      <c r="TJN4" s="489"/>
      <c r="TJO4" s="489"/>
      <c r="TJP4" s="489"/>
      <c r="TJQ4" s="489"/>
      <c r="TJR4" s="489"/>
      <c r="TJS4" s="489"/>
      <c r="TJT4" s="489"/>
      <c r="TJU4" s="489"/>
      <c r="TJV4" s="489"/>
      <c r="TJW4" s="489"/>
      <c r="TJX4" s="489"/>
      <c r="TJY4" s="489"/>
      <c r="TJZ4" s="489"/>
      <c r="TKA4" s="489"/>
      <c r="TKB4" s="489"/>
      <c r="TKC4" s="489"/>
      <c r="TKD4" s="489"/>
      <c r="TKE4" s="489"/>
      <c r="TKF4" s="489"/>
      <c r="TKG4" s="489"/>
      <c r="TKH4" s="489"/>
      <c r="TKI4" s="489"/>
      <c r="TKJ4" s="489"/>
      <c r="TKK4" s="489"/>
      <c r="TKL4" s="489"/>
      <c r="TKM4" s="489"/>
      <c r="TKN4" s="489"/>
      <c r="TKO4" s="489"/>
      <c r="TKP4" s="489"/>
      <c r="TKQ4" s="489"/>
      <c r="TKR4" s="489"/>
      <c r="TKS4" s="489"/>
      <c r="TKT4" s="489"/>
      <c r="TKU4" s="489"/>
      <c r="TKV4" s="489"/>
      <c r="TKW4" s="489"/>
      <c r="TKX4" s="489"/>
      <c r="TKY4" s="489"/>
      <c r="TKZ4" s="489"/>
      <c r="TLA4" s="489"/>
      <c r="TLB4" s="489"/>
      <c r="TLC4" s="489"/>
      <c r="TLD4" s="489"/>
      <c r="TLE4" s="489"/>
      <c r="TLF4" s="489"/>
      <c r="TLG4" s="489"/>
      <c r="TLH4" s="489"/>
      <c r="TLI4" s="489"/>
      <c r="TLJ4" s="489"/>
      <c r="TLK4" s="489"/>
      <c r="TLL4" s="489"/>
      <c r="TLM4" s="489"/>
      <c r="TLN4" s="489"/>
      <c r="TLO4" s="489"/>
      <c r="TLP4" s="489"/>
      <c r="TLQ4" s="489"/>
      <c r="TLR4" s="489"/>
      <c r="TLS4" s="489"/>
      <c r="TLT4" s="489"/>
      <c r="TLU4" s="489"/>
      <c r="TLV4" s="489"/>
      <c r="TLW4" s="489"/>
      <c r="TLX4" s="489"/>
      <c r="TLY4" s="489"/>
      <c r="TLZ4" s="489"/>
      <c r="TMA4" s="489"/>
      <c r="TMB4" s="489"/>
      <c r="TMC4" s="489"/>
      <c r="TMD4" s="489"/>
      <c r="TME4" s="489"/>
      <c r="TMF4" s="489"/>
      <c r="TMG4" s="489"/>
      <c r="TMH4" s="489"/>
      <c r="TMI4" s="489"/>
      <c r="TMJ4" s="489"/>
      <c r="TMK4" s="489"/>
      <c r="TML4" s="489"/>
      <c r="TMM4" s="489"/>
      <c r="TMN4" s="489"/>
      <c r="TMO4" s="489"/>
      <c r="TMP4" s="489"/>
      <c r="TMQ4" s="489"/>
      <c r="TMR4" s="489"/>
      <c r="TMS4" s="489"/>
      <c r="TMT4" s="489"/>
      <c r="TMU4" s="489"/>
      <c r="TMV4" s="489"/>
      <c r="TMW4" s="489"/>
      <c r="TMX4" s="489"/>
      <c r="TMY4" s="489"/>
      <c r="TMZ4" s="489"/>
      <c r="TNA4" s="489"/>
      <c r="TNB4" s="489"/>
      <c r="TNC4" s="489"/>
      <c r="TND4" s="489"/>
      <c r="TNE4" s="489"/>
      <c r="TNF4" s="489"/>
      <c r="TNG4" s="489"/>
      <c r="TNH4" s="489"/>
      <c r="TNI4" s="489"/>
      <c r="TNJ4" s="489"/>
      <c r="TNK4" s="489"/>
      <c r="TNL4" s="489"/>
      <c r="TNM4" s="489"/>
      <c r="TNN4" s="489"/>
      <c r="TNO4" s="489"/>
      <c r="TNP4" s="489"/>
      <c r="TNQ4" s="489"/>
      <c r="TNR4" s="489"/>
      <c r="TNS4" s="489"/>
      <c r="TNT4" s="489"/>
      <c r="TNU4" s="489"/>
      <c r="TNV4" s="489"/>
      <c r="TNW4" s="489"/>
      <c r="TNX4" s="489"/>
      <c r="TNY4" s="489"/>
      <c r="TNZ4" s="489"/>
      <c r="TOA4" s="489"/>
      <c r="TOB4" s="489"/>
      <c r="TOC4" s="489"/>
      <c r="TOD4" s="489"/>
      <c r="TOE4" s="489"/>
      <c r="TOF4" s="489"/>
      <c r="TOG4" s="489"/>
      <c r="TOH4" s="489"/>
      <c r="TOI4" s="489"/>
      <c r="TOJ4" s="489"/>
      <c r="TOK4" s="489"/>
      <c r="TOL4" s="489"/>
      <c r="TOM4" s="489"/>
      <c r="TON4" s="489"/>
      <c r="TOO4" s="489"/>
      <c r="TOP4" s="489"/>
      <c r="TOQ4" s="489"/>
      <c r="TOR4" s="489"/>
      <c r="TOS4" s="489"/>
      <c r="TOT4" s="489"/>
      <c r="TOU4" s="489"/>
      <c r="TOV4" s="489"/>
      <c r="TOW4" s="489"/>
      <c r="TOX4" s="489"/>
      <c r="TOY4" s="489"/>
      <c r="TOZ4" s="489"/>
      <c r="TPA4" s="489"/>
      <c r="TPB4" s="489"/>
      <c r="TPC4" s="489"/>
      <c r="TPD4" s="489"/>
      <c r="TPE4" s="489"/>
      <c r="TPF4" s="489"/>
      <c r="TPG4" s="489"/>
      <c r="TPH4" s="489"/>
      <c r="TPI4" s="489"/>
      <c r="TPJ4" s="489"/>
      <c r="TPK4" s="489"/>
      <c r="TPL4" s="489"/>
      <c r="TPM4" s="489"/>
      <c r="TPN4" s="489"/>
      <c r="TPO4" s="489"/>
      <c r="TPP4" s="489"/>
      <c r="TPQ4" s="489"/>
      <c r="TPR4" s="489"/>
      <c r="TPS4" s="489"/>
      <c r="TPT4" s="489"/>
      <c r="TPU4" s="489"/>
      <c r="TPV4" s="489"/>
      <c r="TPW4" s="489"/>
      <c r="TPX4" s="489"/>
      <c r="TPY4" s="489"/>
      <c r="TPZ4" s="489"/>
      <c r="TQA4" s="489"/>
      <c r="TQB4" s="489"/>
      <c r="TQC4" s="489"/>
      <c r="TQD4" s="489"/>
      <c r="TQE4" s="489"/>
      <c r="TQF4" s="489"/>
      <c r="TQG4" s="489"/>
      <c r="TQH4" s="489"/>
      <c r="TQI4" s="489"/>
      <c r="TQJ4" s="489"/>
      <c r="TQK4" s="489"/>
      <c r="TQL4" s="489"/>
      <c r="TQM4" s="489"/>
      <c r="TQN4" s="489"/>
      <c r="TQO4" s="489"/>
      <c r="TQP4" s="489"/>
      <c r="TQQ4" s="489"/>
      <c r="TQR4" s="489"/>
      <c r="TQS4" s="489"/>
      <c r="TQT4" s="489"/>
      <c r="TQU4" s="489"/>
      <c r="TQV4" s="489"/>
      <c r="TQW4" s="489"/>
      <c r="TQX4" s="489"/>
      <c r="TQY4" s="489"/>
      <c r="TQZ4" s="489"/>
      <c r="TRA4" s="489"/>
      <c r="TRB4" s="489"/>
      <c r="TRC4" s="489"/>
      <c r="TRD4" s="489"/>
      <c r="TRE4" s="489"/>
      <c r="TRF4" s="489"/>
      <c r="TRG4" s="489"/>
      <c r="TRH4" s="489"/>
      <c r="TRI4" s="489"/>
      <c r="TRJ4" s="489"/>
      <c r="TRK4" s="489"/>
      <c r="TRL4" s="489"/>
      <c r="TRM4" s="489"/>
      <c r="TRN4" s="489"/>
      <c r="TRO4" s="489"/>
      <c r="TRP4" s="489"/>
      <c r="TRQ4" s="489"/>
      <c r="TRR4" s="489"/>
      <c r="TRS4" s="489"/>
      <c r="TRT4" s="489"/>
      <c r="TRU4" s="489"/>
      <c r="TRV4" s="489"/>
      <c r="TRW4" s="489"/>
      <c r="TRX4" s="489"/>
      <c r="TRY4" s="489"/>
      <c r="TRZ4" s="489"/>
      <c r="TSA4" s="489"/>
      <c r="TSB4" s="489"/>
      <c r="TSC4" s="489"/>
      <c r="TSD4" s="489"/>
      <c r="TSE4" s="489"/>
      <c r="TSF4" s="489"/>
      <c r="TSG4" s="489"/>
      <c r="TSH4" s="489"/>
      <c r="TSI4" s="489"/>
      <c r="TSJ4" s="489"/>
      <c r="TSK4" s="489"/>
      <c r="TSL4" s="489"/>
      <c r="TSM4" s="489"/>
      <c r="TSN4" s="489"/>
      <c r="TSO4" s="489"/>
      <c r="TSP4" s="489"/>
      <c r="TSQ4" s="489"/>
      <c r="TSR4" s="489"/>
      <c r="TSS4" s="489"/>
      <c r="TST4" s="489"/>
      <c r="TSU4" s="489"/>
      <c r="TSV4" s="489"/>
      <c r="TSW4" s="489"/>
      <c r="TSX4" s="489"/>
      <c r="TSY4" s="489"/>
      <c r="TSZ4" s="489"/>
      <c r="TTA4" s="489"/>
      <c r="TTB4" s="489"/>
      <c r="TTC4" s="489"/>
      <c r="TTD4" s="489"/>
      <c r="TTE4" s="489"/>
      <c r="TTF4" s="489"/>
      <c r="TTG4" s="489"/>
      <c r="TTH4" s="489"/>
      <c r="TTI4" s="489"/>
      <c r="TTJ4" s="489"/>
      <c r="TTK4" s="489"/>
      <c r="TTL4" s="489"/>
      <c r="TTM4" s="489"/>
      <c r="TTN4" s="489"/>
      <c r="TTO4" s="489"/>
      <c r="TTP4" s="489"/>
      <c r="TTQ4" s="489"/>
      <c r="TTR4" s="489"/>
      <c r="TTS4" s="489"/>
      <c r="TTT4" s="489"/>
      <c r="TTU4" s="489"/>
      <c r="TTV4" s="489"/>
      <c r="TTW4" s="489"/>
      <c r="TTX4" s="489"/>
      <c r="TTY4" s="489"/>
      <c r="TTZ4" s="489"/>
      <c r="TUA4" s="489"/>
      <c r="TUB4" s="489"/>
      <c r="TUC4" s="489"/>
      <c r="TUD4" s="489"/>
      <c r="TUE4" s="489"/>
      <c r="TUF4" s="489"/>
      <c r="TUG4" s="489"/>
      <c r="TUH4" s="489"/>
      <c r="TUI4" s="489"/>
      <c r="TUJ4" s="489"/>
      <c r="TUK4" s="489"/>
      <c r="TUL4" s="489"/>
      <c r="TUM4" s="489"/>
      <c r="TUN4" s="489"/>
      <c r="TUO4" s="489"/>
      <c r="TUP4" s="489"/>
      <c r="TUQ4" s="489"/>
      <c r="TUR4" s="489"/>
      <c r="TUS4" s="489"/>
      <c r="TUT4" s="489"/>
      <c r="TUU4" s="489"/>
      <c r="TUV4" s="489"/>
      <c r="TUW4" s="489"/>
      <c r="TUX4" s="489"/>
      <c r="TUY4" s="489"/>
      <c r="TUZ4" s="489"/>
      <c r="TVA4" s="489"/>
      <c r="TVB4" s="489"/>
      <c r="TVC4" s="489"/>
      <c r="TVD4" s="489"/>
      <c r="TVE4" s="489"/>
      <c r="TVF4" s="489"/>
      <c r="TVG4" s="489"/>
      <c r="TVH4" s="489"/>
      <c r="TVI4" s="489"/>
      <c r="TVJ4" s="489"/>
      <c r="TVK4" s="489"/>
      <c r="TVL4" s="489"/>
      <c r="TVM4" s="489"/>
      <c r="TVN4" s="489"/>
      <c r="TVO4" s="489"/>
      <c r="TVP4" s="489"/>
      <c r="TVQ4" s="489"/>
      <c r="TVR4" s="489"/>
      <c r="TVS4" s="489"/>
      <c r="TVT4" s="489"/>
      <c r="TVU4" s="489"/>
      <c r="TVV4" s="489"/>
      <c r="TVW4" s="489"/>
      <c r="TVX4" s="489"/>
      <c r="TVY4" s="489"/>
      <c r="TVZ4" s="489"/>
      <c r="TWA4" s="489"/>
      <c r="TWB4" s="489"/>
      <c r="TWC4" s="489"/>
      <c r="TWD4" s="489"/>
      <c r="TWE4" s="489"/>
      <c r="TWF4" s="489"/>
      <c r="TWG4" s="489"/>
      <c r="TWH4" s="489"/>
      <c r="TWI4" s="489"/>
      <c r="TWJ4" s="489"/>
      <c r="TWK4" s="489"/>
      <c r="TWL4" s="489"/>
      <c r="TWM4" s="489"/>
      <c r="TWN4" s="489"/>
      <c r="TWO4" s="489"/>
      <c r="TWP4" s="489"/>
      <c r="TWQ4" s="489"/>
      <c r="TWR4" s="489"/>
      <c r="TWS4" s="489"/>
      <c r="TWT4" s="489"/>
      <c r="TWU4" s="489"/>
      <c r="TWV4" s="489"/>
      <c r="TWW4" s="489"/>
      <c r="TWX4" s="489"/>
      <c r="TWY4" s="489"/>
      <c r="TWZ4" s="489"/>
      <c r="TXA4" s="489"/>
      <c r="TXB4" s="489"/>
      <c r="TXC4" s="489"/>
      <c r="TXD4" s="489"/>
      <c r="TXE4" s="489"/>
      <c r="TXF4" s="489"/>
      <c r="TXG4" s="489"/>
      <c r="TXH4" s="489"/>
      <c r="TXI4" s="489"/>
      <c r="TXJ4" s="489"/>
      <c r="TXK4" s="489"/>
      <c r="TXL4" s="489"/>
      <c r="TXM4" s="489"/>
      <c r="TXN4" s="489"/>
      <c r="TXO4" s="489"/>
      <c r="TXP4" s="489"/>
      <c r="TXQ4" s="489"/>
      <c r="TXR4" s="489"/>
      <c r="TXS4" s="489"/>
      <c r="TXT4" s="489"/>
      <c r="TXU4" s="489"/>
      <c r="TXV4" s="489"/>
      <c r="TXW4" s="489"/>
      <c r="TXX4" s="489"/>
      <c r="TXY4" s="489"/>
      <c r="TXZ4" s="489"/>
      <c r="TYA4" s="489"/>
      <c r="TYB4" s="489"/>
      <c r="TYC4" s="489"/>
      <c r="TYD4" s="489"/>
      <c r="TYE4" s="489"/>
      <c r="TYF4" s="489"/>
      <c r="TYG4" s="489"/>
      <c r="TYH4" s="489"/>
      <c r="TYI4" s="489"/>
      <c r="TYJ4" s="489"/>
      <c r="TYK4" s="489"/>
      <c r="TYL4" s="489"/>
      <c r="TYM4" s="489"/>
      <c r="TYN4" s="489"/>
      <c r="TYO4" s="489"/>
      <c r="TYP4" s="489"/>
      <c r="TYQ4" s="489"/>
      <c r="TYR4" s="489"/>
      <c r="TYS4" s="489"/>
      <c r="TYT4" s="489"/>
      <c r="TYU4" s="489"/>
      <c r="TYV4" s="489"/>
      <c r="TYW4" s="489"/>
      <c r="TYX4" s="489"/>
      <c r="TYY4" s="489"/>
      <c r="TYZ4" s="489"/>
      <c r="TZA4" s="489"/>
      <c r="TZB4" s="489"/>
      <c r="TZC4" s="489"/>
      <c r="TZD4" s="489"/>
      <c r="TZE4" s="489"/>
      <c r="TZF4" s="489"/>
      <c r="TZG4" s="489"/>
      <c r="TZH4" s="489"/>
      <c r="TZI4" s="489"/>
      <c r="TZJ4" s="489"/>
      <c r="TZK4" s="489"/>
      <c r="TZL4" s="489"/>
      <c r="TZM4" s="489"/>
      <c r="TZN4" s="489"/>
      <c r="TZO4" s="489"/>
      <c r="TZP4" s="489"/>
      <c r="TZQ4" s="489"/>
      <c r="TZR4" s="489"/>
      <c r="TZS4" s="489"/>
      <c r="TZT4" s="489"/>
      <c r="TZU4" s="489"/>
      <c r="TZV4" s="489"/>
      <c r="TZW4" s="489"/>
      <c r="TZX4" s="489"/>
      <c r="TZY4" s="489"/>
      <c r="TZZ4" s="489"/>
      <c r="UAA4" s="489"/>
      <c r="UAB4" s="489"/>
      <c r="UAC4" s="489"/>
      <c r="UAD4" s="489"/>
      <c r="UAE4" s="489"/>
      <c r="UAF4" s="489"/>
      <c r="UAG4" s="489"/>
      <c r="UAH4" s="489"/>
      <c r="UAI4" s="489"/>
      <c r="UAJ4" s="489"/>
      <c r="UAK4" s="489"/>
      <c r="UAL4" s="489"/>
      <c r="UAM4" s="489"/>
      <c r="UAN4" s="489"/>
      <c r="UAO4" s="489"/>
      <c r="UAP4" s="489"/>
      <c r="UAQ4" s="489"/>
      <c r="UAR4" s="489"/>
      <c r="UAS4" s="489"/>
      <c r="UAT4" s="489"/>
      <c r="UAU4" s="489"/>
      <c r="UAV4" s="489"/>
      <c r="UAW4" s="489"/>
      <c r="UAX4" s="489"/>
      <c r="UAY4" s="489"/>
      <c r="UAZ4" s="489"/>
      <c r="UBA4" s="489"/>
      <c r="UBB4" s="489"/>
      <c r="UBC4" s="489"/>
      <c r="UBD4" s="489"/>
      <c r="UBE4" s="489"/>
      <c r="UBF4" s="489"/>
      <c r="UBG4" s="489"/>
      <c r="UBH4" s="489"/>
      <c r="UBI4" s="489"/>
      <c r="UBJ4" s="489"/>
      <c r="UBK4" s="489"/>
      <c r="UBL4" s="489"/>
      <c r="UBM4" s="489"/>
      <c r="UBN4" s="489"/>
      <c r="UBO4" s="489"/>
      <c r="UBP4" s="489"/>
      <c r="UBQ4" s="489"/>
      <c r="UBR4" s="489"/>
      <c r="UBS4" s="489"/>
      <c r="UBT4" s="489"/>
      <c r="UBU4" s="489"/>
      <c r="UBV4" s="489"/>
      <c r="UBW4" s="489"/>
      <c r="UBX4" s="489"/>
      <c r="UBY4" s="489"/>
      <c r="UBZ4" s="489"/>
      <c r="UCA4" s="489"/>
      <c r="UCB4" s="489"/>
      <c r="UCC4" s="489"/>
      <c r="UCD4" s="489"/>
      <c r="UCE4" s="489"/>
      <c r="UCF4" s="489"/>
      <c r="UCG4" s="489"/>
      <c r="UCH4" s="489"/>
      <c r="UCI4" s="489"/>
      <c r="UCJ4" s="489"/>
      <c r="UCK4" s="489"/>
      <c r="UCL4" s="489"/>
      <c r="UCM4" s="489"/>
      <c r="UCN4" s="489"/>
      <c r="UCO4" s="489"/>
      <c r="UCP4" s="489"/>
      <c r="UCQ4" s="489"/>
      <c r="UCR4" s="489"/>
      <c r="UCS4" s="489"/>
      <c r="UCT4" s="489"/>
      <c r="UCU4" s="489"/>
      <c r="UCV4" s="489"/>
      <c r="UCW4" s="489"/>
      <c r="UCX4" s="489"/>
      <c r="UCY4" s="489"/>
      <c r="UCZ4" s="489"/>
      <c r="UDA4" s="489"/>
      <c r="UDB4" s="489"/>
      <c r="UDC4" s="489"/>
      <c r="UDD4" s="489"/>
      <c r="UDE4" s="489"/>
      <c r="UDF4" s="489"/>
      <c r="UDG4" s="489"/>
      <c r="UDH4" s="489"/>
      <c r="UDI4" s="489"/>
      <c r="UDJ4" s="489"/>
      <c r="UDK4" s="489"/>
      <c r="UDL4" s="489"/>
      <c r="UDM4" s="489"/>
      <c r="UDN4" s="489"/>
      <c r="UDO4" s="489"/>
      <c r="UDP4" s="489"/>
      <c r="UDQ4" s="489"/>
      <c r="UDR4" s="489"/>
      <c r="UDS4" s="489"/>
      <c r="UDT4" s="489"/>
      <c r="UDU4" s="489"/>
      <c r="UDV4" s="489"/>
      <c r="UDW4" s="489"/>
      <c r="UDX4" s="489"/>
      <c r="UDY4" s="489"/>
      <c r="UDZ4" s="489"/>
      <c r="UEA4" s="489"/>
      <c r="UEB4" s="489"/>
      <c r="UEC4" s="489"/>
      <c r="UED4" s="489"/>
      <c r="UEE4" s="489"/>
      <c r="UEF4" s="489"/>
      <c r="UEG4" s="489"/>
      <c r="UEH4" s="489"/>
      <c r="UEI4" s="489"/>
      <c r="UEJ4" s="489"/>
      <c r="UEK4" s="489"/>
      <c r="UEL4" s="489"/>
      <c r="UEM4" s="489"/>
      <c r="UEN4" s="489"/>
      <c r="UEO4" s="489"/>
      <c r="UEP4" s="489"/>
      <c r="UEQ4" s="489"/>
      <c r="UER4" s="489"/>
      <c r="UES4" s="489"/>
      <c r="UET4" s="489"/>
      <c r="UEU4" s="489"/>
      <c r="UEV4" s="489"/>
      <c r="UEW4" s="489"/>
      <c r="UEX4" s="489"/>
      <c r="UEY4" s="489"/>
      <c r="UEZ4" s="489"/>
      <c r="UFA4" s="489"/>
      <c r="UFB4" s="489"/>
      <c r="UFC4" s="489"/>
      <c r="UFD4" s="489"/>
      <c r="UFE4" s="489"/>
      <c r="UFF4" s="489"/>
      <c r="UFG4" s="489"/>
      <c r="UFH4" s="489"/>
      <c r="UFI4" s="489"/>
      <c r="UFJ4" s="489"/>
      <c r="UFK4" s="489"/>
      <c r="UFL4" s="489"/>
      <c r="UFM4" s="489"/>
      <c r="UFN4" s="489"/>
      <c r="UFO4" s="489"/>
      <c r="UFP4" s="489"/>
      <c r="UFQ4" s="489"/>
      <c r="UFR4" s="489"/>
      <c r="UFS4" s="489"/>
      <c r="UFT4" s="489"/>
      <c r="UFU4" s="489"/>
      <c r="UFV4" s="489"/>
      <c r="UFW4" s="489"/>
      <c r="UFX4" s="489"/>
      <c r="UFY4" s="489"/>
      <c r="UFZ4" s="489"/>
      <c r="UGA4" s="489"/>
      <c r="UGB4" s="489"/>
      <c r="UGC4" s="489"/>
      <c r="UGD4" s="489"/>
      <c r="UGE4" s="489"/>
      <c r="UGF4" s="489"/>
      <c r="UGG4" s="489"/>
      <c r="UGH4" s="489"/>
      <c r="UGI4" s="489"/>
      <c r="UGJ4" s="489"/>
      <c r="UGK4" s="489"/>
      <c r="UGL4" s="489"/>
      <c r="UGM4" s="489"/>
      <c r="UGN4" s="489"/>
      <c r="UGO4" s="489"/>
      <c r="UGP4" s="489"/>
      <c r="UGQ4" s="489"/>
      <c r="UGR4" s="489"/>
      <c r="UGS4" s="489"/>
      <c r="UGT4" s="489"/>
      <c r="UGU4" s="489"/>
      <c r="UGV4" s="489"/>
      <c r="UGW4" s="489"/>
      <c r="UGX4" s="489"/>
      <c r="UGY4" s="489"/>
      <c r="UGZ4" s="489"/>
      <c r="UHA4" s="489"/>
      <c r="UHB4" s="489"/>
      <c r="UHC4" s="489"/>
      <c r="UHD4" s="489"/>
      <c r="UHE4" s="489"/>
      <c r="UHF4" s="489"/>
      <c r="UHG4" s="489"/>
      <c r="UHH4" s="489"/>
      <c r="UHI4" s="489"/>
      <c r="UHJ4" s="489"/>
      <c r="UHK4" s="489"/>
      <c r="UHL4" s="489"/>
      <c r="UHM4" s="489"/>
      <c r="UHN4" s="489"/>
      <c r="UHO4" s="489"/>
      <c r="UHP4" s="489"/>
      <c r="UHQ4" s="489"/>
      <c r="UHR4" s="489"/>
      <c r="UHS4" s="489"/>
      <c r="UHT4" s="489"/>
      <c r="UHU4" s="489"/>
      <c r="UHV4" s="489"/>
      <c r="UHW4" s="489"/>
      <c r="UHX4" s="489"/>
      <c r="UHY4" s="489"/>
      <c r="UHZ4" s="489"/>
      <c r="UIA4" s="489"/>
      <c r="UIB4" s="489"/>
      <c r="UIC4" s="489"/>
      <c r="UID4" s="489"/>
      <c r="UIE4" s="489"/>
      <c r="UIF4" s="489"/>
      <c r="UIG4" s="489"/>
      <c r="UIH4" s="489"/>
      <c r="UII4" s="489"/>
      <c r="UIJ4" s="489"/>
      <c r="UIK4" s="489"/>
      <c r="UIL4" s="489"/>
      <c r="UIM4" s="489"/>
      <c r="UIN4" s="489"/>
      <c r="UIO4" s="489"/>
      <c r="UIP4" s="489"/>
      <c r="UIQ4" s="489"/>
      <c r="UIR4" s="489"/>
      <c r="UIS4" s="489"/>
      <c r="UIT4" s="489"/>
      <c r="UIU4" s="489"/>
      <c r="UIV4" s="489"/>
      <c r="UIW4" s="489"/>
      <c r="UIX4" s="489"/>
      <c r="UIY4" s="489"/>
      <c r="UIZ4" s="489"/>
      <c r="UJA4" s="489"/>
      <c r="UJB4" s="489"/>
      <c r="UJC4" s="489"/>
      <c r="UJD4" s="489"/>
      <c r="UJE4" s="489"/>
      <c r="UJF4" s="489"/>
      <c r="UJG4" s="489"/>
      <c r="UJH4" s="489"/>
      <c r="UJI4" s="489"/>
      <c r="UJJ4" s="489"/>
      <c r="UJK4" s="489"/>
      <c r="UJL4" s="489"/>
      <c r="UJM4" s="489"/>
      <c r="UJN4" s="489"/>
      <c r="UJO4" s="489"/>
      <c r="UJP4" s="489"/>
      <c r="UJQ4" s="489"/>
      <c r="UJR4" s="489"/>
      <c r="UJS4" s="489"/>
      <c r="UJT4" s="489"/>
      <c r="UJU4" s="489"/>
      <c r="UJV4" s="489"/>
      <c r="UJW4" s="489"/>
      <c r="UJX4" s="489"/>
      <c r="UJY4" s="489"/>
      <c r="UJZ4" s="489"/>
      <c r="UKA4" s="489"/>
      <c r="UKB4" s="489"/>
      <c r="UKC4" s="489"/>
      <c r="UKD4" s="489"/>
      <c r="UKE4" s="489"/>
      <c r="UKF4" s="489"/>
      <c r="UKG4" s="489"/>
      <c r="UKH4" s="489"/>
      <c r="UKI4" s="489"/>
      <c r="UKJ4" s="489"/>
      <c r="UKK4" s="489"/>
      <c r="UKL4" s="489"/>
      <c r="UKM4" s="489"/>
      <c r="UKN4" s="489"/>
      <c r="UKO4" s="489"/>
      <c r="UKP4" s="489"/>
      <c r="UKQ4" s="489"/>
      <c r="UKR4" s="489"/>
      <c r="UKS4" s="489"/>
      <c r="UKT4" s="489"/>
      <c r="UKU4" s="489"/>
      <c r="UKV4" s="489"/>
      <c r="UKW4" s="489"/>
      <c r="UKX4" s="489"/>
      <c r="UKY4" s="489"/>
      <c r="UKZ4" s="489"/>
      <c r="ULA4" s="489"/>
      <c r="ULB4" s="489"/>
      <c r="ULC4" s="489"/>
      <c r="ULD4" s="489"/>
      <c r="ULE4" s="489"/>
      <c r="ULF4" s="489"/>
      <c r="ULG4" s="489"/>
      <c r="ULH4" s="489"/>
      <c r="ULI4" s="489"/>
      <c r="ULJ4" s="489"/>
      <c r="ULK4" s="489"/>
      <c r="ULL4" s="489"/>
      <c r="ULM4" s="489"/>
      <c r="ULN4" s="489"/>
      <c r="ULO4" s="489"/>
      <c r="ULP4" s="489"/>
      <c r="ULQ4" s="489"/>
      <c r="ULR4" s="489"/>
      <c r="ULS4" s="489"/>
      <c r="ULT4" s="489"/>
      <c r="ULU4" s="489"/>
      <c r="ULV4" s="489"/>
      <c r="ULW4" s="489"/>
      <c r="ULX4" s="489"/>
      <c r="ULY4" s="489"/>
      <c r="ULZ4" s="489"/>
      <c r="UMA4" s="489"/>
      <c r="UMB4" s="489"/>
      <c r="UMC4" s="489"/>
      <c r="UMD4" s="489"/>
      <c r="UME4" s="489"/>
      <c r="UMF4" s="489"/>
      <c r="UMG4" s="489"/>
      <c r="UMH4" s="489"/>
      <c r="UMI4" s="489"/>
      <c r="UMJ4" s="489"/>
      <c r="UMK4" s="489"/>
      <c r="UML4" s="489"/>
      <c r="UMM4" s="489"/>
      <c r="UMN4" s="489"/>
      <c r="UMO4" s="489"/>
      <c r="UMP4" s="489"/>
      <c r="UMQ4" s="489"/>
      <c r="UMR4" s="489"/>
      <c r="UMS4" s="489"/>
      <c r="UMT4" s="489"/>
      <c r="UMU4" s="489"/>
      <c r="UMV4" s="489"/>
      <c r="UMW4" s="489"/>
      <c r="UMX4" s="489"/>
      <c r="UMY4" s="489"/>
      <c r="UMZ4" s="489"/>
      <c r="UNA4" s="489"/>
      <c r="UNB4" s="489"/>
      <c r="UNC4" s="489"/>
      <c r="UND4" s="489"/>
      <c r="UNE4" s="489"/>
      <c r="UNF4" s="489"/>
      <c r="UNG4" s="489"/>
      <c r="UNH4" s="489"/>
      <c r="UNI4" s="489"/>
      <c r="UNJ4" s="489"/>
      <c r="UNK4" s="489"/>
      <c r="UNL4" s="489"/>
      <c r="UNM4" s="489"/>
      <c r="UNN4" s="489"/>
      <c r="UNO4" s="489"/>
      <c r="UNP4" s="489"/>
      <c r="UNQ4" s="489"/>
      <c r="UNR4" s="489"/>
      <c r="UNS4" s="489"/>
      <c r="UNT4" s="489"/>
      <c r="UNU4" s="489"/>
      <c r="UNV4" s="489"/>
      <c r="UNW4" s="489"/>
      <c r="UNX4" s="489"/>
      <c r="UNY4" s="489"/>
      <c r="UNZ4" s="489"/>
      <c r="UOA4" s="489"/>
      <c r="UOB4" s="489"/>
      <c r="UOC4" s="489"/>
      <c r="UOD4" s="489"/>
      <c r="UOE4" s="489"/>
      <c r="UOF4" s="489"/>
      <c r="UOG4" s="489"/>
      <c r="UOH4" s="489"/>
      <c r="UOI4" s="489"/>
      <c r="UOJ4" s="489"/>
      <c r="UOK4" s="489"/>
      <c r="UOL4" s="489"/>
      <c r="UOM4" s="489"/>
      <c r="UON4" s="489"/>
      <c r="UOO4" s="489"/>
      <c r="UOP4" s="489"/>
      <c r="UOQ4" s="489"/>
      <c r="UOR4" s="489"/>
      <c r="UOS4" s="489"/>
      <c r="UOT4" s="489"/>
      <c r="UOU4" s="489"/>
      <c r="UOV4" s="489"/>
      <c r="UOW4" s="489"/>
      <c r="UOX4" s="489"/>
      <c r="UOY4" s="489"/>
      <c r="UOZ4" s="489"/>
      <c r="UPA4" s="489"/>
      <c r="UPB4" s="489"/>
      <c r="UPC4" s="489"/>
      <c r="UPD4" s="489"/>
      <c r="UPE4" s="489"/>
      <c r="UPF4" s="489"/>
      <c r="UPG4" s="489"/>
      <c r="UPH4" s="489"/>
      <c r="UPI4" s="489"/>
      <c r="UPJ4" s="489"/>
      <c r="UPK4" s="489"/>
      <c r="UPL4" s="489"/>
      <c r="UPM4" s="489"/>
      <c r="UPN4" s="489"/>
      <c r="UPO4" s="489"/>
      <c r="UPP4" s="489"/>
      <c r="UPQ4" s="489"/>
      <c r="UPR4" s="489"/>
      <c r="UPS4" s="489"/>
      <c r="UPT4" s="489"/>
      <c r="UPU4" s="489"/>
      <c r="UPV4" s="489"/>
      <c r="UPW4" s="489"/>
      <c r="UPX4" s="489"/>
      <c r="UPY4" s="489"/>
      <c r="UPZ4" s="489"/>
      <c r="UQA4" s="489"/>
      <c r="UQB4" s="489"/>
      <c r="UQC4" s="489"/>
      <c r="UQD4" s="489"/>
      <c r="UQE4" s="489"/>
      <c r="UQF4" s="489"/>
      <c r="UQG4" s="489"/>
      <c r="UQH4" s="489"/>
      <c r="UQI4" s="489"/>
      <c r="UQJ4" s="489"/>
      <c r="UQK4" s="489"/>
      <c r="UQL4" s="489"/>
      <c r="UQM4" s="489"/>
      <c r="UQN4" s="489"/>
      <c r="UQO4" s="489"/>
      <c r="UQP4" s="489"/>
      <c r="UQQ4" s="489"/>
      <c r="UQR4" s="489"/>
      <c r="UQS4" s="489"/>
      <c r="UQT4" s="489"/>
      <c r="UQU4" s="489"/>
      <c r="UQV4" s="489"/>
      <c r="UQW4" s="489"/>
      <c r="UQX4" s="489"/>
      <c r="UQY4" s="489"/>
      <c r="UQZ4" s="489"/>
      <c r="URA4" s="489"/>
      <c r="URB4" s="489"/>
      <c r="URC4" s="489"/>
      <c r="URD4" s="489"/>
      <c r="URE4" s="489"/>
      <c r="URF4" s="489"/>
      <c r="URG4" s="489"/>
      <c r="URH4" s="489"/>
      <c r="URI4" s="489"/>
      <c r="URJ4" s="489"/>
      <c r="URK4" s="489"/>
      <c r="URL4" s="489"/>
      <c r="URM4" s="489"/>
      <c r="URN4" s="489"/>
      <c r="URO4" s="489"/>
      <c r="URP4" s="489"/>
      <c r="URQ4" s="489"/>
      <c r="URR4" s="489"/>
      <c r="URS4" s="489"/>
      <c r="URT4" s="489"/>
      <c r="URU4" s="489"/>
      <c r="URV4" s="489"/>
      <c r="URW4" s="489"/>
      <c r="URX4" s="489"/>
      <c r="URY4" s="489"/>
      <c r="URZ4" s="489"/>
      <c r="USA4" s="489"/>
      <c r="USB4" s="489"/>
      <c r="USC4" s="489"/>
      <c r="USD4" s="489"/>
      <c r="USE4" s="489"/>
      <c r="USF4" s="489"/>
      <c r="USG4" s="489"/>
      <c r="USH4" s="489"/>
      <c r="USI4" s="489"/>
      <c r="USJ4" s="489"/>
      <c r="USK4" s="489"/>
      <c r="USL4" s="489"/>
      <c r="USM4" s="489"/>
      <c r="USN4" s="489"/>
      <c r="USO4" s="489"/>
      <c r="USP4" s="489"/>
      <c r="USQ4" s="489"/>
      <c r="USR4" s="489"/>
      <c r="USS4" s="489"/>
      <c r="UST4" s="489"/>
      <c r="USU4" s="489"/>
      <c r="USV4" s="489"/>
      <c r="USW4" s="489"/>
      <c r="USX4" s="489"/>
      <c r="USY4" s="489"/>
      <c r="USZ4" s="489"/>
      <c r="UTA4" s="489"/>
      <c r="UTB4" s="489"/>
      <c r="UTC4" s="489"/>
      <c r="UTD4" s="489"/>
      <c r="UTE4" s="489"/>
      <c r="UTF4" s="489"/>
      <c r="UTG4" s="489"/>
      <c r="UTH4" s="489"/>
      <c r="UTI4" s="489"/>
      <c r="UTJ4" s="489"/>
      <c r="UTK4" s="489"/>
      <c r="UTL4" s="489"/>
      <c r="UTM4" s="489"/>
      <c r="UTN4" s="489"/>
      <c r="UTO4" s="489"/>
      <c r="UTP4" s="489"/>
      <c r="UTQ4" s="489"/>
      <c r="UTR4" s="489"/>
      <c r="UTS4" s="489"/>
      <c r="UTT4" s="489"/>
      <c r="UTU4" s="489"/>
      <c r="UTV4" s="489"/>
      <c r="UTW4" s="489"/>
      <c r="UTX4" s="489"/>
      <c r="UTY4" s="489"/>
      <c r="UTZ4" s="489"/>
      <c r="UUA4" s="489"/>
      <c r="UUB4" s="489"/>
      <c r="UUC4" s="489"/>
      <c r="UUD4" s="489"/>
      <c r="UUE4" s="489"/>
      <c r="UUF4" s="489"/>
      <c r="UUG4" s="489"/>
      <c r="UUH4" s="489"/>
      <c r="UUI4" s="489"/>
      <c r="UUJ4" s="489"/>
      <c r="UUK4" s="489"/>
      <c r="UUL4" s="489"/>
      <c r="UUM4" s="489"/>
      <c r="UUN4" s="489"/>
      <c r="UUO4" s="489"/>
      <c r="UUP4" s="489"/>
      <c r="UUQ4" s="489"/>
      <c r="UUR4" s="489"/>
      <c r="UUS4" s="489"/>
      <c r="UUT4" s="489"/>
      <c r="UUU4" s="489"/>
      <c r="UUV4" s="489"/>
      <c r="UUW4" s="489"/>
      <c r="UUX4" s="489"/>
      <c r="UUY4" s="489"/>
      <c r="UUZ4" s="489"/>
      <c r="UVA4" s="489"/>
      <c r="UVB4" s="489"/>
      <c r="UVC4" s="489"/>
      <c r="UVD4" s="489"/>
      <c r="UVE4" s="489"/>
      <c r="UVF4" s="489"/>
      <c r="UVG4" s="489"/>
      <c r="UVH4" s="489"/>
      <c r="UVI4" s="489"/>
      <c r="UVJ4" s="489"/>
      <c r="UVK4" s="489"/>
      <c r="UVL4" s="489"/>
      <c r="UVM4" s="489"/>
      <c r="UVN4" s="489"/>
      <c r="UVO4" s="489"/>
      <c r="UVP4" s="489"/>
      <c r="UVQ4" s="489"/>
      <c r="UVR4" s="489"/>
      <c r="UVS4" s="489"/>
      <c r="UVT4" s="489"/>
      <c r="UVU4" s="489"/>
      <c r="UVV4" s="489"/>
      <c r="UVW4" s="489"/>
      <c r="UVX4" s="489"/>
      <c r="UVY4" s="489"/>
      <c r="UVZ4" s="489"/>
      <c r="UWA4" s="489"/>
      <c r="UWB4" s="489"/>
      <c r="UWC4" s="489"/>
      <c r="UWD4" s="489"/>
      <c r="UWE4" s="489"/>
      <c r="UWF4" s="489"/>
      <c r="UWG4" s="489"/>
      <c r="UWH4" s="489"/>
      <c r="UWI4" s="489"/>
      <c r="UWJ4" s="489"/>
      <c r="UWK4" s="489"/>
      <c r="UWL4" s="489"/>
      <c r="UWM4" s="489"/>
      <c r="UWN4" s="489"/>
      <c r="UWO4" s="489"/>
      <c r="UWP4" s="489"/>
      <c r="UWQ4" s="489"/>
      <c r="UWR4" s="489"/>
      <c r="UWS4" s="489"/>
      <c r="UWT4" s="489"/>
      <c r="UWU4" s="489"/>
      <c r="UWV4" s="489"/>
      <c r="UWW4" s="489"/>
      <c r="UWX4" s="489"/>
      <c r="UWY4" s="489"/>
      <c r="UWZ4" s="489"/>
      <c r="UXA4" s="489"/>
      <c r="UXB4" s="489"/>
      <c r="UXC4" s="489"/>
      <c r="UXD4" s="489"/>
      <c r="UXE4" s="489"/>
      <c r="UXF4" s="489"/>
      <c r="UXG4" s="489"/>
      <c r="UXH4" s="489"/>
      <c r="UXI4" s="489"/>
      <c r="UXJ4" s="489"/>
      <c r="UXK4" s="489"/>
      <c r="UXL4" s="489"/>
      <c r="UXM4" s="489"/>
      <c r="UXN4" s="489"/>
      <c r="UXO4" s="489"/>
      <c r="UXP4" s="489"/>
      <c r="UXQ4" s="489"/>
      <c r="UXR4" s="489"/>
      <c r="UXS4" s="489"/>
      <c r="UXT4" s="489"/>
      <c r="UXU4" s="489"/>
      <c r="UXV4" s="489"/>
      <c r="UXW4" s="489"/>
      <c r="UXX4" s="489"/>
      <c r="UXY4" s="489"/>
      <c r="UXZ4" s="489"/>
      <c r="UYA4" s="489"/>
      <c r="UYB4" s="489"/>
      <c r="UYC4" s="489"/>
      <c r="UYD4" s="489"/>
      <c r="UYE4" s="489"/>
      <c r="UYF4" s="489"/>
      <c r="UYG4" s="489"/>
      <c r="UYH4" s="489"/>
      <c r="UYI4" s="489"/>
      <c r="UYJ4" s="489"/>
      <c r="UYK4" s="489"/>
      <c r="UYL4" s="489"/>
      <c r="UYM4" s="489"/>
      <c r="UYN4" s="489"/>
      <c r="UYO4" s="489"/>
      <c r="UYP4" s="489"/>
      <c r="UYQ4" s="489"/>
      <c r="UYR4" s="489"/>
      <c r="UYS4" s="489"/>
      <c r="UYT4" s="489"/>
      <c r="UYU4" s="489"/>
      <c r="UYV4" s="489"/>
      <c r="UYW4" s="489"/>
      <c r="UYX4" s="489"/>
      <c r="UYY4" s="489"/>
      <c r="UYZ4" s="489"/>
      <c r="UZA4" s="489"/>
      <c r="UZB4" s="489"/>
      <c r="UZC4" s="489"/>
      <c r="UZD4" s="489"/>
      <c r="UZE4" s="489"/>
      <c r="UZF4" s="489"/>
      <c r="UZG4" s="489"/>
      <c r="UZH4" s="489"/>
      <c r="UZI4" s="489"/>
      <c r="UZJ4" s="489"/>
      <c r="UZK4" s="489"/>
      <c r="UZL4" s="489"/>
      <c r="UZM4" s="489"/>
      <c r="UZN4" s="489"/>
      <c r="UZO4" s="489"/>
      <c r="UZP4" s="489"/>
      <c r="UZQ4" s="489"/>
      <c r="UZR4" s="489"/>
      <c r="UZS4" s="489"/>
      <c r="UZT4" s="489"/>
      <c r="UZU4" s="489"/>
      <c r="UZV4" s="489"/>
      <c r="UZW4" s="489"/>
      <c r="UZX4" s="489"/>
      <c r="UZY4" s="489"/>
      <c r="UZZ4" s="489"/>
      <c r="VAA4" s="489"/>
      <c r="VAB4" s="489"/>
      <c r="VAC4" s="489"/>
      <c r="VAD4" s="489"/>
      <c r="VAE4" s="489"/>
      <c r="VAF4" s="489"/>
      <c r="VAG4" s="489"/>
      <c r="VAH4" s="489"/>
      <c r="VAI4" s="489"/>
      <c r="VAJ4" s="489"/>
      <c r="VAK4" s="489"/>
      <c r="VAL4" s="489"/>
      <c r="VAM4" s="489"/>
      <c r="VAN4" s="489"/>
      <c r="VAO4" s="489"/>
      <c r="VAP4" s="489"/>
      <c r="VAQ4" s="489"/>
      <c r="VAR4" s="489"/>
      <c r="VAS4" s="489"/>
      <c r="VAT4" s="489"/>
      <c r="VAU4" s="489"/>
      <c r="VAV4" s="489"/>
      <c r="VAW4" s="489"/>
      <c r="VAX4" s="489"/>
      <c r="VAY4" s="489"/>
      <c r="VAZ4" s="489"/>
      <c r="VBA4" s="489"/>
      <c r="VBB4" s="489"/>
      <c r="VBC4" s="489"/>
      <c r="VBD4" s="489"/>
      <c r="VBE4" s="489"/>
      <c r="VBF4" s="489"/>
      <c r="VBG4" s="489"/>
      <c r="VBH4" s="489"/>
      <c r="VBI4" s="489"/>
      <c r="VBJ4" s="489"/>
      <c r="VBK4" s="489"/>
      <c r="VBL4" s="489"/>
      <c r="VBM4" s="489"/>
      <c r="VBN4" s="489"/>
      <c r="VBO4" s="489"/>
      <c r="VBP4" s="489"/>
      <c r="VBQ4" s="489"/>
      <c r="VBR4" s="489"/>
      <c r="VBS4" s="489"/>
      <c r="VBT4" s="489"/>
      <c r="VBU4" s="489"/>
      <c r="VBV4" s="489"/>
      <c r="VBW4" s="489"/>
      <c r="VBX4" s="489"/>
      <c r="VBY4" s="489"/>
      <c r="VBZ4" s="489"/>
      <c r="VCA4" s="489"/>
      <c r="VCB4" s="489"/>
      <c r="VCC4" s="489"/>
      <c r="VCD4" s="489"/>
      <c r="VCE4" s="489"/>
      <c r="VCF4" s="489"/>
      <c r="VCG4" s="489"/>
      <c r="VCH4" s="489"/>
      <c r="VCI4" s="489"/>
      <c r="VCJ4" s="489"/>
      <c r="VCK4" s="489"/>
      <c r="VCL4" s="489"/>
      <c r="VCM4" s="489"/>
      <c r="VCN4" s="489"/>
      <c r="VCO4" s="489"/>
      <c r="VCP4" s="489"/>
      <c r="VCQ4" s="489"/>
      <c r="VCR4" s="489"/>
      <c r="VCS4" s="489"/>
      <c r="VCT4" s="489"/>
      <c r="VCU4" s="489"/>
      <c r="VCV4" s="489"/>
      <c r="VCW4" s="489"/>
      <c r="VCX4" s="489"/>
      <c r="VCY4" s="489"/>
      <c r="VCZ4" s="489"/>
      <c r="VDA4" s="489"/>
      <c r="VDB4" s="489"/>
      <c r="VDC4" s="489"/>
      <c r="VDD4" s="489"/>
      <c r="VDE4" s="489"/>
      <c r="VDF4" s="489"/>
      <c r="VDG4" s="489"/>
      <c r="VDH4" s="489"/>
      <c r="VDI4" s="489"/>
      <c r="VDJ4" s="489"/>
      <c r="VDK4" s="489"/>
      <c r="VDL4" s="489"/>
      <c r="VDM4" s="489"/>
      <c r="VDN4" s="489"/>
      <c r="VDO4" s="489"/>
      <c r="VDP4" s="489"/>
      <c r="VDQ4" s="489"/>
      <c r="VDR4" s="489"/>
      <c r="VDS4" s="489"/>
      <c r="VDT4" s="489"/>
      <c r="VDU4" s="489"/>
      <c r="VDV4" s="489"/>
      <c r="VDW4" s="489"/>
      <c r="VDX4" s="489"/>
      <c r="VDY4" s="489"/>
      <c r="VDZ4" s="489"/>
      <c r="VEA4" s="489"/>
      <c r="VEB4" s="489"/>
      <c r="VEC4" s="489"/>
      <c r="VED4" s="489"/>
      <c r="VEE4" s="489"/>
      <c r="VEF4" s="489"/>
      <c r="VEG4" s="489"/>
      <c r="VEH4" s="489"/>
      <c r="VEI4" s="489"/>
      <c r="VEJ4" s="489"/>
      <c r="VEK4" s="489"/>
      <c r="VEL4" s="489"/>
      <c r="VEM4" s="489"/>
      <c r="VEN4" s="489"/>
      <c r="VEO4" s="489"/>
      <c r="VEP4" s="489"/>
      <c r="VEQ4" s="489"/>
      <c r="VER4" s="489"/>
      <c r="VES4" s="489"/>
      <c r="VET4" s="489"/>
      <c r="VEU4" s="489"/>
      <c r="VEV4" s="489"/>
      <c r="VEW4" s="489"/>
      <c r="VEX4" s="489"/>
      <c r="VEY4" s="489"/>
      <c r="VEZ4" s="489"/>
      <c r="VFA4" s="489"/>
      <c r="VFB4" s="489"/>
      <c r="VFC4" s="489"/>
      <c r="VFD4" s="489"/>
      <c r="VFE4" s="489"/>
      <c r="VFF4" s="489"/>
      <c r="VFG4" s="489"/>
      <c r="VFH4" s="489"/>
      <c r="VFI4" s="489"/>
      <c r="VFJ4" s="489"/>
      <c r="VFK4" s="489"/>
      <c r="VFL4" s="489"/>
      <c r="VFM4" s="489"/>
      <c r="VFN4" s="489"/>
      <c r="VFO4" s="489"/>
      <c r="VFP4" s="489"/>
      <c r="VFQ4" s="489"/>
      <c r="VFR4" s="489"/>
      <c r="VFS4" s="489"/>
      <c r="VFT4" s="489"/>
      <c r="VFU4" s="489"/>
      <c r="VFV4" s="489"/>
      <c r="VFW4" s="489"/>
      <c r="VFX4" s="489"/>
      <c r="VFY4" s="489"/>
      <c r="VFZ4" s="489"/>
      <c r="VGA4" s="489"/>
      <c r="VGB4" s="489"/>
      <c r="VGC4" s="489"/>
      <c r="VGD4" s="489"/>
      <c r="VGE4" s="489"/>
      <c r="VGF4" s="489"/>
      <c r="VGG4" s="489"/>
      <c r="VGH4" s="489"/>
      <c r="VGI4" s="489"/>
      <c r="VGJ4" s="489"/>
      <c r="VGK4" s="489"/>
      <c r="VGL4" s="489"/>
      <c r="VGM4" s="489"/>
      <c r="VGN4" s="489"/>
      <c r="VGO4" s="489"/>
      <c r="VGP4" s="489"/>
      <c r="VGQ4" s="489"/>
      <c r="VGR4" s="489"/>
      <c r="VGS4" s="489"/>
      <c r="VGT4" s="489"/>
      <c r="VGU4" s="489"/>
      <c r="VGV4" s="489"/>
      <c r="VGW4" s="489"/>
      <c r="VGX4" s="489"/>
      <c r="VGY4" s="489"/>
      <c r="VGZ4" s="489"/>
      <c r="VHA4" s="489"/>
      <c r="VHB4" s="489"/>
      <c r="VHC4" s="489"/>
      <c r="VHD4" s="489"/>
      <c r="VHE4" s="489"/>
      <c r="VHF4" s="489"/>
      <c r="VHG4" s="489"/>
      <c r="VHH4" s="489"/>
      <c r="VHI4" s="489"/>
      <c r="VHJ4" s="489"/>
      <c r="VHK4" s="489"/>
      <c r="VHL4" s="489"/>
      <c r="VHM4" s="489"/>
      <c r="VHN4" s="489"/>
      <c r="VHO4" s="489"/>
      <c r="VHP4" s="489"/>
      <c r="VHQ4" s="489"/>
      <c r="VHR4" s="489"/>
      <c r="VHS4" s="489"/>
      <c r="VHT4" s="489"/>
      <c r="VHU4" s="489"/>
      <c r="VHV4" s="489"/>
      <c r="VHW4" s="489"/>
      <c r="VHX4" s="489"/>
      <c r="VHY4" s="489"/>
      <c r="VHZ4" s="489"/>
      <c r="VIA4" s="489"/>
      <c r="VIB4" s="489"/>
      <c r="VIC4" s="489"/>
      <c r="VID4" s="489"/>
      <c r="VIE4" s="489"/>
      <c r="VIF4" s="489"/>
      <c r="VIG4" s="489"/>
      <c r="VIH4" s="489"/>
      <c r="VII4" s="489"/>
      <c r="VIJ4" s="489"/>
      <c r="VIK4" s="489"/>
      <c r="VIL4" s="489"/>
      <c r="VIM4" s="489"/>
      <c r="VIN4" s="489"/>
      <c r="VIO4" s="489"/>
      <c r="VIP4" s="489"/>
      <c r="VIQ4" s="489"/>
      <c r="VIR4" s="489"/>
      <c r="VIS4" s="489"/>
      <c r="VIT4" s="489"/>
      <c r="VIU4" s="489"/>
      <c r="VIV4" s="489"/>
      <c r="VIW4" s="489"/>
      <c r="VIX4" s="489"/>
      <c r="VIY4" s="489"/>
      <c r="VIZ4" s="489"/>
      <c r="VJA4" s="489"/>
      <c r="VJB4" s="489"/>
      <c r="VJC4" s="489"/>
      <c r="VJD4" s="489"/>
      <c r="VJE4" s="489"/>
      <c r="VJF4" s="489"/>
      <c r="VJG4" s="489"/>
      <c r="VJH4" s="489"/>
      <c r="VJI4" s="489"/>
      <c r="VJJ4" s="489"/>
      <c r="VJK4" s="489"/>
      <c r="VJL4" s="489"/>
      <c r="VJM4" s="489"/>
      <c r="VJN4" s="489"/>
      <c r="VJO4" s="489"/>
      <c r="VJP4" s="489"/>
      <c r="VJQ4" s="489"/>
      <c r="VJR4" s="489"/>
      <c r="VJS4" s="489"/>
      <c r="VJT4" s="489"/>
      <c r="VJU4" s="489"/>
      <c r="VJV4" s="489"/>
      <c r="VJW4" s="489"/>
      <c r="VJX4" s="489"/>
      <c r="VJY4" s="489"/>
      <c r="VJZ4" s="489"/>
      <c r="VKA4" s="489"/>
      <c r="VKB4" s="489"/>
      <c r="VKC4" s="489"/>
      <c r="VKD4" s="489"/>
      <c r="VKE4" s="489"/>
      <c r="VKF4" s="489"/>
      <c r="VKG4" s="489"/>
      <c r="VKH4" s="489"/>
      <c r="VKI4" s="489"/>
      <c r="VKJ4" s="489"/>
      <c r="VKK4" s="489"/>
      <c r="VKL4" s="489"/>
      <c r="VKM4" s="489"/>
      <c r="VKN4" s="489"/>
      <c r="VKO4" s="489"/>
      <c r="VKP4" s="489"/>
      <c r="VKQ4" s="489"/>
      <c r="VKR4" s="489"/>
      <c r="VKS4" s="489"/>
      <c r="VKT4" s="489"/>
      <c r="VKU4" s="489"/>
      <c r="VKV4" s="489"/>
      <c r="VKW4" s="489"/>
      <c r="VKX4" s="489"/>
      <c r="VKY4" s="489"/>
      <c r="VKZ4" s="489"/>
      <c r="VLA4" s="489"/>
      <c r="VLB4" s="489"/>
      <c r="VLC4" s="489"/>
      <c r="VLD4" s="489"/>
      <c r="VLE4" s="489"/>
      <c r="VLF4" s="489"/>
      <c r="VLG4" s="489"/>
      <c r="VLH4" s="489"/>
      <c r="VLI4" s="489"/>
      <c r="VLJ4" s="489"/>
      <c r="VLK4" s="489"/>
      <c r="VLL4" s="489"/>
      <c r="VLM4" s="489"/>
      <c r="VLN4" s="489"/>
      <c r="VLO4" s="489"/>
      <c r="VLP4" s="489"/>
      <c r="VLQ4" s="489"/>
      <c r="VLR4" s="489"/>
      <c r="VLS4" s="489"/>
      <c r="VLT4" s="489"/>
      <c r="VLU4" s="489"/>
      <c r="VLV4" s="489"/>
      <c r="VLW4" s="489"/>
      <c r="VLX4" s="489"/>
      <c r="VLY4" s="489"/>
      <c r="VLZ4" s="489"/>
      <c r="VMA4" s="489"/>
      <c r="VMB4" s="489"/>
      <c r="VMC4" s="489"/>
      <c r="VMD4" s="489"/>
      <c r="VME4" s="489"/>
      <c r="VMF4" s="489"/>
      <c r="VMG4" s="489"/>
      <c r="VMH4" s="489"/>
      <c r="VMI4" s="489"/>
      <c r="VMJ4" s="489"/>
      <c r="VMK4" s="489"/>
      <c r="VML4" s="489"/>
      <c r="VMM4" s="489"/>
      <c r="VMN4" s="489"/>
      <c r="VMO4" s="489"/>
      <c r="VMP4" s="489"/>
      <c r="VMQ4" s="489"/>
      <c r="VMR4" s="489"/>
      <c r="VMS4" s="489"/>
      <c r="VMT4" s="489"/>
      <c r="VMU4" s="489"/>
      <c r="VMV4" s="489"/>
      <c r="VMW4" s="489"/>
      <c r="VMX4" s="489"/>
      <c r="VMY4" s="489"/>
      <c r="VMZ4" s="489"/>
      <c r="VNA4" s="489"/>
      <c r="VNB4" s="489"/>
      <c r="VNC4" s="489"/>
      <c r="VND4" s="489"/>
      <c r="VNE4" s="489"/>
      <c r="VNF4" s="489"/>
      <c r="VNG4" s="489"/>
      <c r="VNH4" s="489"/>
      <c r="VNI4" s="489"/>
      <c r="VNJ4" s="489"/>
      <c r="VNK4" s="489"/>
      <c r="VNL4" s="489"/>
      <c r="VNM4" s="489"/>
      <c r="VNN4" s="489"/>
      <c r="VNO4" s="489"/>
      <c r="VNP4" s="489"/>
      <c r="VNQ4" s="489"/>
      <c r="VNR4" s="489"/>
      <c r="VNS4" s="489"/>
      <c r="VNT4" s="489"/>
      <c r="VNU4" s="489"/>
      <c r="VNV4" s="489"/>
      <c r="VNW4" s="489"/>
      <c r="VNX4" s="489"/>
      <c r="VNY4" s="489"/>
      <c r="VNZ4" s="489"/>
      <c r="VOA4" s="489"/>
      <c r="VOB4" s="489"/>
      <c r="VOC4" s="489"/>
      <c r="VOD4" s="489"/>
      <c r="VOE4" s="489"/>
      <c r="VOF4" s="489"/>
      <c r="VOG4" s="489"/>
      <c r="VOH4" s="489"/>
      <c r="VOI4" s="489"/>
      <c r="VOJ4" s="489"/>
      <c r="VOK4" s="489"/>
      <c r="VOL4" s="489"/>
      <c r="VOM4" s="489"/>
      <c r="VON4" s="489"/>
      <c r="VOO4" s="489"/>
      <c r="VOP4" s="489"/>
      <c r="VOQ4" s="489"/>
      <c r="VOR4" s="489"/>
      <c r="VOS4" s="489"/>
      <c r="VOT4" s="489"/>
      <c r="VOU4" s="489"/>
      <c r="VOV4" s="489"/>
      <c r="VOW4" s="489"/>
      <c r="VOX4" s="489"/>
      <c r="VOY4" s="489"/>
      <c r="VOZ4" s="489"/>
      <c r="VPA4" s="489"/>
      <c r="VPB4" s="489"/>
      <c r="VPC4" s="489"/>
      <c r="VPD4" s="489"/>
      <c r="VPE4" s="489"/>
      <c r="VPF4" s="489"/>
      <c r="VPG4" s="489"/>
      <c r="VPH4" s="489"/>
      <c r="VPI4" s="489"/>
      <c r="VPJ4" s="489"/>
      <c r="VPK4" s="489"/>
      <c r="VPL4" s="489"/>
      <c r="VPM4" s="489"/>
      <c r="VPN4" s="489"/>
      <c r="VPO4" s="489"/>
      <c r="VPP4" s="489"/>
      <c r="VPQ4" s="489"/>
      <c r="VPR4" s="489"/>
      <c r="VPS4" s="489"/>
      <c r="VPT4" s="489"/>
      <c r="VPU4" s="489"/>
      <c r="VPV4" s="489"/>
      <c r="VPW4" s="489"/>
      <c r="VPX4" s="489"/>
      <c r="VPY4" s="489"/>
      <c r="VPZ4" s="489"/>
      <c r="VQA4" s="489"/>
      <c r="VQB4" s="489"/>
      <c r="VQC4" s="489"/>
      <c r="VQD4" s="489"/>
      <c r="VQE4" s="489"/>
      <c r="VQF4" s="489"/>
      <c r="VQG4" s="489"/>
      <c r="VQH4" s="489"/>
      <c r="VQI4" s="489"/>
      <c r="VQJ4" s="489"/>
      <c r="VQK4" s="489"/>
      <c r="VQL4" s="489"/>
      <c r="VQM4" s="489"/>
      <c r="VQN4" s="489"/>
      <c r="VQO4" s="489"/>
      <c r="VQP4" s="489"/>
      <c r="VQQ4" s="489"/>
      <c r="VQR4" s="489"/>
      <c r="VQS4" s="489"/>
      <c r="VQT4" s="489"/>
      <c r="VQU4" s="489"/>
      <c r="VQV4" s="489"/>
      <c r="VQW4" s="489"/>
      <c r="VQX4" s="489"/>
      <c r="VQY4" s="489"/>
      <c r="VQZ4" s="489"/>
      <c r="VRA4" s="489"/>
      <c r="VRB4" s="489"/>
      <c r="VRC4" s="489"/>
      <c r="VRD4" s="489"/>
      <c r="VRE4" s="489"/>
      <c r="VRF4" s="489"/>
      <c r="VRG4" s="489"/>
      <c r="VRH4" s="489"/>
      <c r="VRI4" s="489"/>
      <c r="VRJ4" s="489"/>
      <c r="VRK4" s="489"/>
      <c r="VRL4" s="489"/>
      <c r="VRM4" s="489"/>
      <c r="VRN4" s="489"/>
      <c r="VRO4" s="489"/>
      <c r="VRP4" s="489"/>
      <c r="VRQ4" s="489"/>
      <c r="VRR4" s="489"/>
      <c r="VRS4" s="489"/>
      <c r="VRT4" s="489"/>
      <c r="VRU4" s="489"/>
      <c r="VRV4" s="489"/>
      <c r="VRW4" s="489"/>
      <c r="VRX4" s="489"/>
      <c r="VRY4" s="489"/>
      <c r="VRZ4" s="489"/>
      <c r="VSA4" s="489"/>
      <c r="VSB4" s="489"/>
      <c r="VSC4" s="489"/>
      <c r="VSD4" s="489"/>
      <c r="VSE4" s="489"/>
      <c r="VSF4" s="489"/>
      <c r="VSG4" s="489"/>
      <c r="VSH4" s="489"/>
      <c r="VSI4" s="489"/>
      <c r="VSJ4" s="489"/>
      <c r="VSK4" s="489"/>
      <c r="VSL4" s="489"/>
      <c r="VSM4" s="489"/>
      <c r="VSN4" s="489"/>
      <c r="VSO4" s="489"/>
      <c r="VSP4" s="489"/>
      <c r="VSQ4" s="489"/>
      <c r="VSR4" s="489"/>
      <c r="VSS4" s="489"/>
      <c r="VST4" s="489"/>
      <c r="VSU4" s="489"/>
      <c r="VSV4" s="489"/>
      <c r="VSW4" s="489"/>
      <c r="VSX4" s="489"/>
      <c r="VSY4" s="489"/>
      <c r="VSZ4" s="489"/>
      <c r="VTA4" s="489"/>
      <c r="VTB4" s="489"/>
      <c r="VTC4" s="489"/>
      <c r="VTD4" s="489"/>
      <c r="VTE4" s="489"/>
      <c r="VTF4" s="489"/>
      <c r="VTG4" s="489"/>
      <c r="VTH4" s="489"/>
      <c r="VTI4" s="489"/>
      <c r="VTJ4" s="489"/>
      <c r="VTK4" s="489"/>
      <c r="VTL4" s="489"/>
      <c r="VTM4" s="489"/>
      <c r="VTN4" s="489"/>
      <c r="VTO4" s="489"/>
      <c r="VTP4" s="489"/>
      <c r="VTQ4" s="489"/>
      <c r="VTR4" s="489"/>
      <c r="VTS4" s="489"/>
      <c r="VTT4" s="489"/>
      <c r="VTU4" s="489"/>
      <c r="VTV4" s="489"/>
      <c r="VTW4" s="489"/>
      <c r="VTX4" s="489"/>
      <c r="VTY4" s="489"/>
      <c r="VTZ4" s="489"/>
      <c r="VUA4" s="489"/>
      <c r="VUB4" s="489"/>
      <c r="VUC4" s="489"/>
      <c r="VUD4" s="489"/>
      <c r="VUE4" s="489"/>
      <c r="VUF4" s="489"/>
      <c r="VUG4" s="489"/>
      <c r="VUH4" s="489"/>
      <c r="VUI4" s="489"/>
      <c r="VUJ4" s="489"/>
      <c r="VUK4" s="489"/>
      <c r="VUL4" s="489"/>
      <c r="VUM4" s="489"/>
      <c r="VUN4" s="489"/>
      <c r="VUO4" s="489"/>
      <c r="VUP4" s="489"/>
      <c r="VUQ4" s="489"/>
      <c r="VUR4" s="489"/>
      <c r="VUS4" s="489"/>
      <c r="VUT4" s="489"/>
      <c r="VUU4" s="489"/>
      <c r="VUV4" s="489"/>
      <c r="VUW4" s="489"/>
      <c r="VUX4" s="489"/>
      <c r="VUY4" s="489"/>
      <c r="VUZ4" s="489"/>
      <c r="VVA4" s="489"/>
      <c r="VVB4" s="489"/>
      <c r="VVC4" s="489"/>
      <c r="VVD4" s="489"/>
      <c r="VVE4" s="489"/>
      <c r="VVF4" s="489"/>
      <c r="VVG4" s="489"/>
      <c r="VVH4" s="489"/>
      <c r="VVI4" s="489"/>
      <c r="VVJ4" s="489"/>
      <c r="VVK4" s="489"/>
      <c r="VVL4" s="489"/>
      <c r="VVM4" s="489"/>
      <c r="VVN4" s="489"/>
      <c r="VVO4" s="489"/>
      <c r="VVP4" s="489"/>
      <c r="VVQ4" s="489"/>
      <c r="VVR4" s="489"/>
      <c r="VVS4" s="489"/>
      <c r="VVT4" s="489"/>
      <c r="VVU4" s="489"/>
      <c r="VVV4" s="489"/>
      <c r="VVW4" s="489"/>
      <c r="VVX4" s="489"/>
      <c r="VVY4" s="489"/>
      <c r="VVZ4" s="489"/>
      <c r="VWA4" s="489"/>
      <c r="VWB4" s="489"/>
      <c r="VWC4" s="489"/>
      <c r="VWD4" s="489"/>
      <c r="VWE4" s="489"/>
      <c r="VWF4" s="489"/>
      <c r="VWG4" s="489"/>
      <c r="VWH4" s="489"/>
      <c r="VWI4" s="489"/>
      <c r="VWJ4" s="489"/>
      <c r="VWK4" s="489"/>
      <c r="VWL4" s="489"/>
      <c r="VWM4" s="489"/>
      <c r="VWN4" s="489"/>
      <c r="VWO4" s="489"/>
      <c r="VWP4" s="489"/>
      <c r="VWQ4" s="489"/>
      <c r="VWR4" s="489"/>
      <c r="VWS4" s="489"/>
      <c r="VWT4" s="489"/>
      <c r="VWU4" s="489"/>
      <c r="VWV4" s="489"/>
      <c r="VWW4" s="489"/>
      <c r="VWX4" s="489"/>
      <c r="VWY4" s="489"/>
      <c r="VWZ4" s="489"/>
      <c r="VXA4" s="489"/>
      <c r="VXB4" s="489"/>
      <c r="VXC4" s="489"/>
      <c r="VXD4" s="489"/>
      <c r="VXE4" s="489"/>
      <c r="VXF4" s="489"/>
      <c r="VXG4" s="489"/>
      <c r="VXH4" s="489"/>
      <c r="VXI4" s="489"/>
      <c r="VXJ4" s="489"/>
      <c r="VXK4" s="489"/>
      <c r="VXL4" s="489"/>
      <c r="VXM4" s="489"/>
      <c r="VXN4" s="489"/>
      <c r="VXO4" s="489"/>
      <c r="VXP4" s="489"/>
      <c r="VXQ4" s="489"/>
      <c r="VXR4" s="489"/>
      <c r="VXS4" s="489"/>
      <c r="VXT4" s="489"/>
      <c r="VXU4" s="489"/>
      <c r="VXV4" s="489"/>
      <c r="VXW4" s="489"/>
      <c r="VXX4" s="489"/>
      <c r="VXY4" s="489"/>
      <c r="VXZ4" s="489"/>
      <c r="VYA4" s="489"/>
      <c r="VYB4" s="489"/>
      <c r="VYC4" s="489"/>
      <c r="VYD4" s="489"/>
      <c r="VYE4" s="489"/>
      <c r="VYF4" s="489"/>
      <c r="VYG4" s="489"/>
      <c r="VYH4" s="489"/>
      <c r="VYI4" s="489"/>
      <c r="VYJ4" s="489"/>
      <c r="VYK4" s="489"/>
      <c r="VYL4" s="489"/>
      <c r="VYM4" s="489"/>
      <c r="VYN4" s="489"/>
      <c r="VYO4" s="489"/>
      <c r="VYP4" s="489"/>
      <c r="VYQ4" s="489"/>
      <c r="VYR4" s="489"/>
      <c r="VYS4" s="489"/>
      <c r="VYT4" s="489"/>
      <c r="VYU4" s="489"/>
      <c r="VYV4" s="489"/>
      <c r="VYW4" s="489"/>
      <c r="VYX4" s="489"/>
      <c r="VYY4" s="489"/>
      <c r="VYZ4" s="489"/>
      <c r="VZA4" s="489"/>
      <c r="VZB4" s="489"/>
      <c r="VZC4" s="489"/>
      <c r="VZD4" s="489"/>
      <c r="VZE4" s="489"/>
      <c r="VZF4" s="489"/>
      <c r="VZG4" s="489"/>
      <c r="VZH4" s="489"/>
      <c r="VZI4" s="489"/>
      <c r="VZJ4" s="489"/>
      <c r="VZK4" s="489"/>
      <c r="VZL4" s="489"/>
      <c r="VZM4" s="489"/>
      <c r="VZN4" s="489"/>
      <c r="VZO4" s="489"/>
      <c r="VZP4" s="489"/>
      <c r="VZQ4" s="489"/>
      <c r="VZR4" s="489"/>
      <c r="VZS4" s="489"/>
      <c r="VZT4" s="489"/>
      <c r="VZU4" s="489"/>
      <c r="VZV4" s="489"/>
      <c r="VZW4" s="489"/>
      <c r="VZX4" s="489"/>
      <c r="VZY4" s="489"/>
      <c r="VZZ4" s="489"/>
      <c r="WAA4" s="489"/>
      <c r="WAB4" s="489"/>
      <c r="WAC4" s="489"/>
      <c r="WAD4" s="489"/>
      <c r="WAE4" s="489"/>
      <c r="WAF4" s="489"/>
      <c r="WAG4" s="489"/>
      <c r="WAH4" s="489"/>
      <c r="WAI4" s="489"/>
      <c r="WAJ4" s="489"/>
      <c r="WAK4" s="489"/>
      <c r="WAL4" s="489"/>
      <c r="WAM4" s="489"/>
      <c r="WAN4" s="489"/>
      <c r="WAO4" s="489"/>
      <c r="WAP4" s="489"/>
      <c r="WAQ4" s="489"/>
      <c r="WAR4" s="489"/>
      <c r="WAS4" s="489"/>
      <c r="WAT4" s="489"/>
      <c r="WAU4" s="489"/>
      <c r="WAV4" s="489"/>
      <c r="WAW4" s="489"/>
      <c r="WAX4" s="489"/>
      <c r="WAY4" s="489"/>
      <c r="WAZ4" s="489"/>
      <c r="WBA4" s="489"/>
      <c r="WBB4" s="489"/>
      <c r="WBC4" s="489"/>
      <c r="WBD4" s="489"/>
      <c r="WBE4" s="489"/>
      <c r="WBF4" s="489"/>
      <c r="WBG4" s="489"/>
      <c r="WBH4" s="489"/>
      <c r="WBI4" s="489"/>
      <c r="WBJ4" s="489"/>
      <c r="WBK4" s="489"/>
      <c r="WBL4" s="489"/>
      <c r="WBM4" s="489"/>
      <c r="WBN4" s="489"/>
      <c r="WBO4" s="489"/>
      <c r="WBP4" s="489"/>
      <c r="WBQ4" s="489"/>
      <c r="WBR4" s="489"/>
      <c r="WBS4" s="489"/>
      <c r="WBT4" s="489"/>
      <c r="WBU4" s="489"/>
      <c r="WBV4" s="489"/>
      <c r="WBW4" s="489"/>
      <c r="WBX4" s="489"/>
      <c r="WBY4" s="489"/>
      <c r="WBZ4" s="489"/>
      <c r="WCA4" s="489"/>
      <c r="WCB4" s="489"/>
      <c r="WCC4" s="489"/>
      <c r="WCD4" s="489"/>
      <c r="WCE4" s="489"/>
      <c r="WCF4" s="489"/>
      <c r="WCG4" s="489"/>
      <c r="WCH4" s="489"/>
      <c r="WCI4" s="489"/>
      <c r="WCJ4" s="489"/>
      <c r="WCK4" s="489"/>
      <c r="WCL4" s="489"/>
      <c r="WCM4" s="489"/>
      <c r="WCN4" s="489"/>
      <c r="WCO4" s="489"/>
      <c r="WCP4" s="489"/>
      <c r="WCQ4" s="489"/>
      <c r="WCR4" s="489"/>
      <c r="WCS4" s="489"/>
      <c r="WCT4" s="489"/>
      <c r="WCU4" s="489"/>
      <c r="WCV4" s="489"/>
      <c r="WCW4" s="489"/>
      <c r="WCX4" s="489"/>
      <c r="WCY4" s="489"/>
      <c r="WCZ4" s="489"/>
      <c r="WDA4" s="489"/>
      <c r="WDB4" s="489"/>
      <c r="WDC4" s="489"/>
      <c r="WDD4" s="489"/>
      <c r="WDE4" s="489"/>
      <c r="WDF4" s="489"/>
      <c r="WDG4" s="489"/>
      <c r="WDH4" s="489"/>
      <c r="WDI4" s="489"/>
      <c r="WDJ4" s="489"/>
      <c r="WDK4" s="489"/>
      <c r="WDL4" s="489"/>
      <c r="WDM4" s="489"/>
      <c r="WDN4" s="489"/>
      <c r="WDO4" s="489"/>
      <c r="WDP4" s="489"/>
      <c r="WDQ4" s="489"/>
      <c r="WDR4" s="489"/>
      <c r="WDS4" s="489"/>
      <c r="WDT4" s="489"/>
      <c r="WDU4" s="489"/>
      <c r="WDV4" s="489"/>
      <c r="WDW4" s="489"/>
      <c r="WDX4" s="489"/>
      <c r="WDY4" s="489"/>
      <c r="WDZ4" s="489"/>
      <c r="WEA4" s="489"/>
      <c r="WEB4" s="489"/>
      <c r="WEC4" s="489"/>
      <c r="WED4" s="489"/>
      <c r="WEE4" s="489"/>
      <c r="WEF4" s="489"/>
      <c r="WEG4" s="489"/>
      <c r="WEH4" s="489"/>
      <c r="WEI4" s="489"/>
      <c r="WEJ4" s="489"/>
      <c r="WEK4" s="489"/>
      <c r="WEL4" s="489"/>
      <c r="WEM4" s="489"/>
      <c r="WEN4" s="489"/>
      <c r="WEO4" s="489"/>
      <c r="WEP4" s="489"/>
      <c r="WEQ4" s="489"/>
      <c r="WER4" s="489"/>
      <c r="WES4" s="489"/>
      <c r="WET4" s="489"/>
      <c r="WEU4" s="489"/>
      <c r="WEV4" s="489"/>
      <c r="WEW4" s="489"/>
      <c r="WEX4" s="489"/>
      <c r="WEY4" s="489"/>
      <c r="WEZ4" s="489"/>
      <c r="WFA4" s="489"/>
      <c r="WFB4" s="489"/>
      <c r="WFC4" s="489"/>
      <c r="WFD4" s="489"/>
      <c r="WFE4" s="489"/>
      <c r="WFF4" s="489"/>
      <c r="WFG4" s="489"/>
      <c r="WFH4" s="489"/>
      <c r="WFI4" s="489"/>
      <c r="WFJ4" s="489"/>
      <c r="WFK4" s="489"/>
      <c r="WFL4" s="489"/>
      <c r="WFM4" s="489"/>
      <c r="WFN4" s="489"/>
      <c r="WFO4" s="489"/>
      <c r="WFP4" s="489"/>
      <c r="WFQ4" s="489"/>
      <c r="WFR4" s="489"/>
      <c r="WFS4" s="489"/>
      <c r="WFT4" s="489"/>
      <c r="WFU4" s="489"/>
      <c r="WFV4" s="489"/>
      <c r="WFW4" s="489"/>
      <c r="WFX4" s="489"/>
      <c r="WFY4" s="489"/>
      <c r="WFZ4" s="489"/>
      <c r="WGA4" s="489"/>
      <c r="WGB4" s="489"/>
      <c r="WGC4" s="489"/>
      <c r="WGD4" s="489"/>
      <c r="WGE4" s="489"/>
      <c r="WGF4" s="489"/>
      <c r="WGG4" s="489"/>
      <c r="WGH4" s="489"/>
      <c r="WGI4" s="489"/>
      <c r="WGJ4" s="489"/>
      <c r="WGK4" s="489"/>
      <c r="WGL4" s="489"/>
      <c r="WGM4" s="489"/>
      <c r="WGN4" s="489"/>
      <c r="WGO4" s="489"/>
      <c r="WGP4" s="489"/>
      <c r="WGQ4" s="489"/>
      <c r="WGR4" s="489"/>
      <c r="WGS4" s="489"/>
      <c r="WGT4" s="489"/>
      <c r="WGU4" s="489"/>
      <c r="WGV4" s="489"/>
      <c r="WGW4" s="489"/>
      <c r="WGX4" s="489"/>
      <c r="WGY4" s="489"/>
      <c r="WGZ4" s="489"/>
      <c r="WHA4" s="489"/>
      <c r="WHB4" s="489"/>
      <c r="WHC4" s="489"/>
      <c r="WHD4" s="489"/>
      <c r="WHE4" s="489"/>
      <c r="WHF4" s="489"/>
      <c r="WHG4" s="489"/>
      <c r="WHH4" s="489"/>
      <c r="WHI4" s="489"/>
      <c r="WHJ4" s="489"/>
      <c r="WHK4" s="489"/>
      <c r="WHL4" s="489"/>
      <c r="WHM4" s="489"/>
      <c r="WHN4" s="489"/>
      <c r="WHO4" s="489"/>
      <c r="WHP4" s="489"/>
      <c r="WHQ4" s="489"/>
      <c r="WHR4" s="489"/>
      <c r="WHS4" s="489"/>
      <c r="WHT4" s="489"/>
      <c r="WHU4" s="489"/>
      <c r="WHV4" s="489"/>
      <c r="WHW4" s="489"/>
      <c r="WHX4" s="489"/>
      <c r="WHY4" s="489"/>
      <c r="WHZ4" s="489"/>
      <c r="WIA4" s="489"/>
      <c r="WIB4" s="489"/>
      <c r="WIC4" s="489"/>
      <c r="WID4" s="489"/>
      <c r="WIE4" s="489"/>
      <c r="WIF4" s="489"/>
      <c r="WIG4" s="489"/>
      <c r="WIH4" s="489"/>
      <c r="WII4" s="489"/>
      <c r="WIJ4" s="489"/>
      <c r="WIK4" s="489"/>
      <c r="WIL4" s="489"/>
      <c r="WIM4" s="489"/>
      <c r="WIN4" s="489"/>
      <c r="WIO4" s="489"/>
      <c r="WIP4" s="489"/>
      <c r="WIQ4" s="489"/>
      <c r="WIR4" s="489"/>
      <c r="WIS4" s="489"/>
      <c r="WIT4" s="489"/>
      <c r="WIU4" s="489"/>
      <c r="WIV4" s="489"/>
      <c r="WIW4" s="489"/>
      <c r="WIX4" s="489"/>
      <c r="WIY4" s="489"/>
      <c r="WIZ4" s="489"/>
      <c r="WJA4" s="489"/>
      <c r="WJB4" s="489"/>
      <c r="WJC4" s="489"/>
      <c r="WJD4" s="489"/>
      <c r="WJE4" s="489"/>
      <c r="WJF4" s="489"/>
      <c r="WJG4" s="489"/>
      <c r="WJH4" s="489"/>
      <c r="WJI4" s="489"/>
      <c r="WJJ4" s="489"/>
      <c r="WJK4" s="489"/>
      <c r="WJL4" s="489"/>
      <c r="WJM4" s="489"/>
      <c r="WJN4" s="489"/>
      <c r="WJO4" s="489"/>
      <c r="WJP4" s="489"/>
      <c r="WJQ4" s="489"/>
      <c r="WJR4" s="489"/>
      <c r="WJS4" s="489"/>
      <c r="WJT4" s="489"/>
      <c r="WJU4" s="489"/>
      <c r="WJV4" s="489"/>
      <c r="WJW4" s="489"/>
      <c r="WJX4" s="489"/>
      <c r="WJY4" s="489"/>
      <c r="WJZ4" s="489"/>
      <c r="WKA4" s="489"/>
      <c r="WKB4" s="489"/>
      <c r="WKC4" s="489"/>
      <c r="WKD4" s="489"/>
      <c r="WKE4" s="489"/>
      <c r="WKF4" s="489"/>
      <c r="WKG4" s="489"/>
      <c r="WKH4" s="489"/>
      <c r="WKI4" s="489"/>
      <c r="WKJ4" s="489"/>
      <c r="WKK4" s="489"/>
      <c r="WKL4" s="489"/>
      <c r="WKM4" s="489"/>
      <c r="WKN4" s="489"/>
      <c r="WKO4" s="489"/>
      <c r="WKP4" s="489"/>
      <c r="WKQ4" s="489"/>
      <c r="WKR4" s="489"/>
      <c r="WKS4" s="489"/>
      <c r="WKT4" s="489"/>
      <c r="WKU4" s="489"/>
      <c r="WKV4" s="489"/>
      <c r="WKW4" s="489"/>
      <c r="WKX4" s="489"/>
      <c r="WKY4" s="489"/>
      <c r="WKZ4" s="489"/>
      <c r="WLA4" s="489"/>
      <c r="WLB4" s="489"/>
      <c r="WLC4" s="489"/>
      <c r="WLD4" s="489"/>
      <c r="WLE4" s="489"/>
      <c r="WLF4" s="489"/>
      <c r="WLG4" s="489"/>
      <c r="WLH4" s="489"/>
      <c r="WLI4" s="489"/>
      <c r="WLJ4" s="489"/>
      <c r="WLK4" s="489"/>
      <c r="WLL4" s="489"/>
      <c r="WLM4" s="489"/>
      <c r="WLN4" s="489"/>
      <c r="WLO4" s="489"/>
      <c r="WLP4" s="489"/>
      <c r="WLQ4" s="489"/>
      <c r="WLR4" s="489"/>
      <c r="WLS4" s="489"/>
      <c r="WLT4" s="489"/>
      <c r="WLU4" s="489"/>
      <c r="WLV4" s="489"/>
      <c r="WLW4" s="489"/>
      <c r="WLX4" s="489"/>
      <c r="WLY4" s="489"/>
      <c r="WLZ4" s="489"/>
      <c r="WMA4" s="489"/>
      <c r="WMB4" s="489"/>
      <c r="WMC4" s="489"/>
      <c r="WMD4" s="489"/>
      <c r="WME4" s="489"/>
      <c r="WMF4" s="489"/>
      <c r="WMG4" s="489"/>
      <c r="WMH4" s="489"/>
      <c r="WMI4" s="489"/>
      <c r="WMJ4" s="489"/>
      <c r="WMK4" s="489"/>
      <c r="WML4" s="489"/>
      <c r="WMM4" s="489"/>
      <c r="WMN4" s="489"/>
      <c r="WMO4" s="489"/>
      <c r="WMP4" s="489"/>
      <c r="WMQ4" s="489"/>
      <c r="WMR4" s="489"/>
      <c r="WMS4" s="489"/>
      <c r="WMT4" s="489"/>
      <c r="WMU4" s="489"/>
      <c r="WMV4" s="489"/>
      <c r="WMW4" s="489"/>
      <c r="WMX4" s="489"/>
      <c r="WMY4" s="489"/>
      <c r="WMZ4" s="489"/>
      <c r="WNA4" s="489"/>
      <c r="WNB4" s="489"/>
      <c r="WNC4" s="489"/>
      <c r="WND4" s="489"/>
      <c r="WNE4" s="489"/>
      <c r="WNF4" s="489"/>
      <c r="WNG4" s="489"/>
      <c r="WNH4" s="489"/>
      <c r="WNI4" s="489"/>
      <c r="WNJ4" s="489"/>
      <c r="WNK4" s="489"/>
      <c r="WNL4" s="489"/>
      <c r="WNM4" s="489"/>
      <c r="WNN4" s="489"/>
      <c r="WNO4" s="489"/>
      <c r="WNP4" s="489"/>
      <c r="WNQ4" s="489"/>
      <c r="WNR4" s="489"/>
      <c r="WNS4" s="489"/>
      <c r="WNT4" s="489"/>
      <c r="WNU4" s="489"/>
      <c r="WNV4" s="489"/>
      <c r="WNW4" s="489"/>
      <c r="WNX4" s="489"/>
      <c r="WNY4" s="489"/>
      <c r="WNZ4" s="489"/>
      <c r="WOA4" s="489"/>
      <c r="WOB4" s="489"/>
      <c r="WOC4" s="489"/>
      <c r="WOD4" s="489"/>
      <c r="WOE4" s="489"/>
      <c r="WOF4" s="489"/>
      <c r="WOG4" s="489"/>
      <c r="WOH4" s="489"/>
      <c r="WOI4" s="489"/>
      <c r="WOJ4" s="489"/>
      <c r="WOK4" s="489"/>
      <c r="WOL4" s="489"/>
      <c r="WOM4" s="489"/>
      <c r="WON4" s="489"/>
      <c r="WOO4" s="489"/>
      <c r="WOP4" s="489"/>
      <c r="WOQ4" s="489"/>
      <c r="WOR4" s="489"/>
      <c r="WOS4" s="489"/>
      <c r="WOT4" s="489"/>
      <c r="WOU4" s="489"/>
      <c r="WOV4" s="489"/>
      <c r="WOW4" s="489"/>
      <c r="WOX4" s="489"/>
      <c r="WOY4" s="489"/>
      <c r="WOZ4" s="489"/>
      <c r="WPA4" s="489"/>
      <c r="WPB4" s="489"/>
      <c r="WPC4" s="489"/>
      <c r="WPD4" s="489"/>
      <c r="WPE4" s="489"/>
      <c r="WPF4" s="489"/>
      <c r="WPG4" s="489"/>
      <c r="WPH4" s="489"/>
      <c r="WPI4" s="489"/>
      <c r="WPJ4" s="489"/>
      <c r="WPK4" s="489"/>
      <c r="WPL4" s="489"/>
      <c r="WPM4" s="489"/>
      <c r="WPN4" s="489"/>
      <c r="WPO4" s="489"/>
      <c r="WPP4" s="489"/>
      <c r="WPQ4" s="489"/>
      <c r="WPR4" s="489"/>
      <c r="WPS4" s="489"/>
      <c r="WPT4" s="489"/>
      <c r="WPU4" s="489"/>
      <c r="WPV4" s="489"/>
      <c r="WPW4" s="489"/>
      <c r="WPX4" s="489"/>
      <c r="WPY4" s="489"/>
      <c r="WPZ4" s="489"/>
      <c r="WQA4" s="489"/>
      <c r="WQB4" s="489"/>
      <c r="WQC4" s="489"/>
      <c r="WQD4" s="489"/>
      <c r="WQE4" s="489"/>
      <c r="WQF4" s="489"/>
      <c r="WQG4" s="489"/>
      <c r="WQH4" s="489"/>
      <c r="WQI4" s="489"/>
      <c r="WQJ4" s="489"/>
      <c r="WQK4" s="489"/>
      <c r="WQL4" s="489"/>
      <c r="WQM4" s="489"/>
      <c r="WQN4" s="489"/>
      <c r="WQO4" s="489"/>
      <c r="WQP4" s="489"/>
      <c r="WQQ4" s="489"/>
      <c r="WQR4" s="489"/>
      <c r="WQS4" s="489"/>
      <c r="WQT4" s="489"/>
      <c r="WQU4" s="489"/>
      <c r="WQV4" s="489"/>
      <c r="WQW4" s="489"/>
      <c r="WQX4" s="489"/>
      <c r="WQY4" s="489"/>
      <c r="WQZ4" s="489"/>
      <c r="WRA4" s="489"/>
      <c r="WRB4" s="489"/>
      <c r="WRC4" s="489"/>
      <c r="WRD4" s="489"/>
      <c r="WRE4" s="489"/>
      <c r="WRF4" s="489"/>
      <c r="WRG4" s="489"/>
      <c r="WRH4" s="489"/>
      <c r="WRI4" s="489"/>
      <c r="WRJ4" s="489"/>
      <c r="WRK4" s="489"/>
      <c r="WRL4" s="489"/>
      <c r="WRM4" s="489"/>
      <c r="WRN4" s="489"/>
      <c r="WRO4" s="489"/>
      <c r="WRP4" s="489"/>
      <c r="WRQ4" s="489"/>
      <c r="WRR4" s="489"/>
      <c r="WRS4" s="489"/>
      <c r="WRT4" s="489"/>
      <c r="WRU4" s="489"/>
      <c r="WRV4" s="489"/>
      <c r="WRW4" s="489"/>
      <c r="WRX4" s="489"/>
      <c r="WRY4" s="489"/>
      <c r="WRZ4" s="489"/>
      <c r="WSA4" s="489"/>
      <c r="WSB4" s="489"/>
      <c r="WSC4" s="489"/>
      <c r="WSD4" s="489"/>
      <c r="WSE4" s="489"/>
      <c r="WSF4" s="489"/>
      <c r="WSG4" s="489"/>
      <c r="WSH4" s="489"/>
      <c r="WSI4" s="489"/>
      <c r="WSJ4" s="489"/>
      <c r="WSK4" s="489"/>
      <c r="WSL4" s="489"/>
      <c r="WSM4" s="489"/>
      <c r="WSN4" s="489"/>
      <c r="WSO4" s="489"/>
      <c r="WSP4" s="489"/>
      <c r="WSQ4" s="489"/>
      <c r="WSR4" s="489"/>
      <c r="WSS4" s="489"/>
      <c r="WST4" s="489"/>
      <c r="WSU4" s="489"/>
      <c r="WSV4" s="489"/>
      <c r="WSW4" s="489"/>
      <c r="WSX4" s="489"/>
      <c r="WSY4" s="489"/>
      <c r="WSZ4" s="489"/>
      <c r="WTA4" s="489"/>
      <c r="WTB4" s="489"/>
      <c r="WTC4" s="489"/>
      <c r="WTD4" s="489"/>
      <c r="WTE4" s="489"/>
      <c r="WTF4" s="489"/>
      <c r="WTG4" s="489"/>
      <c r="WTH4" s="489"/>
      <c r="WTI4" s="489"/>
      <c r="WTJ4" s="489"/>
      <c r="WTK4" s="489"/>
      <c r="WTL4" s="489"/>
      <c r="WTM4" s="489"/>
      <c r="WTN4" s="489"/>
      <c r="WTO4" s="489"/>
      <c r="WTP4" s="489"/>
      <c r="WTQ4" s="489"/>
      <c r="WTR4" s="489"/>
      <c r="WTS4" s="489"/>
      <c r="WTT4" s="489"/>
      <c r="WTU4" s="489"/>
      <c r="WTV4" s="489"/>
      <c r="WTW4" s="489"/>
      <c r="WTX4" s="489"/>
      <c r="WTY4" s="489"/>
      <c r="WTZ4" s="489"/>
      <c r="WUA4" s="489"/>
      <c r="WUB4" s="489"/>
      <c r="WUC4" s="489"/>
      <c r="WUD4" s="489"/>
      <c r="WUE4" s="489"/>
      <c r="WUF4" s="489"/>
      <c r="WUG4" s="489"/>
      <c r="WUH4" s="489"/>
      <c r="WUI4" s="489"/>
      <c r="WUJ4" s="489"/>
      <c r="WUK4" s="489"/>
      <c r="WUL4" s="489"/>
      <c r="WUM4" s="489"/>
      <c r="WUN4" s="489"/>
      <c r="WUO4" s="489"/>
      <c r="WUP4" s="489"/>
      <c r="WUQ4" s="489"/>
      <c r="WUR4" s="489"/>
      <c r="WUS4" s="489"/>
      <c r="WUT4" s="489"/>
      <c r="WUU4" s="489"/>
      <c r="WUV4" s="489"/>
      <c r="WUW4" s="489"/>
      <c r="WUX4" s="489"/>
      <c r="WUY4" s="489"/>
      <c r="WUZ4" s="489"/>
      <c r="WVA4" s="489"/>
      <c r="WVB4" s="489"/>
      <c r="WVC4" s="489"/>
      <c r="WVD4" s="489"/>
      <c r="WVE4" s="489"/>
      <c r="WVF4" s="489"/>
      <c r="WVG4" s="489"/>
      <c r="WVH4" s="489"/>
      <c r="WVI4" s="489"/>
      <c r="WVJ4" s="489"/>
      <c r="WVK4" s="489"/>
      <c r="WVL4" s="489"/>
      <c r="WVM4" s="489"/>
      <c r="WVN4" s="489"/>
      <c r="WVO4" s="489"/>
      <c r="WVP4" s="489"/>
      <c r="WVQ4" s="489"/>
      <c r="WVR4" s="489"/>
      <c r="WVS4" s="489"/>
      <c r="WVT4" s="489"/>
      <c r="WVU4" s="489"/>
      <c r="WVV4" s="489"/>
      <c r="WVW4" s="489"/>
      <c r="WVX4" s="489"/>
      <c r="WVY4" s="489"/>
      <c r="WVZ4" s="489"/>
      <c r="WWA4" s="489"/>
      <c r="WWB4" s="489"/>
      <c r="WWC4" s="489"/>
      <c r="WWD4" s="489"/>
      <c r="WWE4" s="489"/>
      <c r="WWF4" s="489"/>
      <c r="WWG4" s="489"/>
      <c r="WWH4" s="489"/>
      <c r="WWI4" s="489"/>
      <c r="WWJ4" s="489"/>
      <c r="WWK4" s="489"/>
      <c r="WWL4" s="489"/>
      <c r="WWM4" s="489"/>
      <c r="WWN4" s="489"/>
      <c r="WWO4" s="489"/>
      <c r="WWP4" s="489"/>
      <c r="WWQ4" s="489"/>
      <c r="WWR4" s="489"/>
      <c r="WWS4" s="489"/>
      <c r="WWT4" s="489"/>
      <c r="WWU4" s="489"/>
      <c r="WWV4" s="489"/>
      <c r="WWW4" s="489"/>
      <c r="WWX4" s="489"/>
      <c r="WWY4" s="489"/>
      <c r="WWZ4" s="489"/>
      <c r="WXA4" s="489"/>
      <c r="WXB4" s="489"/>
      <c r="WXC4" s="489"/>
      <c r="WXD4" s="489"/>
      <c r="WXE4" s="489"/>
      <c r="WXF4" s="489"/>
      <c r="WXG4" s="489"/>
      <c r="WXH4" s="489"/>
      <c r="WXI4" s="489"/>
      <c r="WXJ4" s="489"/>
      <c r="WXK4" s="489"/>
      <c r="WXL4" s="489"/>
      <c r="WXM4" s="489"/>
      <c r="WXN4" s="489"/>
      <c r="WXO4" s="489"/>
      <c r="WXP4" s="489"/>
      <c r="WXQ4" s="489"/>
      <c r="WXR4" s="489"/>
      <c r="WXS4" s="489"/>
      <c r="WXT4" s="489"/>
      <c r="WXU4" s="489"/>
      <c r="WXV4" s="489"/>
      <c r="WXW4" s="489"/>
      <c r="WXX4" s="489"/>
      <c r="WXY4" s="489"/>
      <c r="WXZ4" s="489"/>
      <c r="WYA4" s="489"/>
      <c r="WYB4" s="489"/>
      <c r="WYC4" s="489"/>
      <c r="WYD4" s="489"/>
      <c r="WYE4" s="489"/>
      <c r="WYF4" s="489"/>
      <c r="WYG4" s="489"/>
      <c r="WYH4" s="489"/>
      <c r="WYI4" s="489"/>
      <c r="WYJ4" s="489"/>
      <c r="WYK4" s="489"/>
      <c r="WYL4" s="489"/>
      <c r="WYM4" s="489"/>
      <c r="WYN4" s="489"/>
      <c r="WYO4" s="489"/>
      <c r="WYP4" s="489"/>
      <c r="WYQ4" s="489"/>
      <c r="WYR4" s="489"/>
      <c r="WYS4" s="489"/>
      <c r="WYT4" s="489"/>
      <c r="WYU4" s="489"/>
      <c r="WYV4" s="489"/>
      <c r="WYW4" s="489"/>
      <c r="WYX4" s="489"/>
      <c r="WYY4" s="489"/>
      <c r="WYZ4" s="489"/>
      <c r="WZA4" s="489"/>
      <c r="WZB4" s="489"/>
      <c r="WZC4" s="489"/>
      <c r="WZD4" s="489"/>
      <c r="WZE4" s="489"/>
      <c r="WZF4" s="489"/>
      <c r="WZG4" s="489"/>
      <c r="WZH4" s="489"/>
      <c r="WZI4" s="489"/>
      <c r="WZJ4" s="489"/>
      <c r="WZK4" s="489"/>
      <c r="WZL4" s="489"/>
      <c r="WZM4" s="489"/>
      <c r="WZN4" s="489"/>
      <c r="WZO4" s="489"/>
      <c r="WZP4" s="489"/>
      <c r="WZQ4" s="489"/>
      <c r="WZR4" s="489"/>
      <c r="WZS4" s="489"/>
      <c r="WZT4" s="489"/>
      <c r="WZU4" s="489"/>
      <c r="WZV4" s="489"/>
      <c r="WZW4" s="489"/>
      <c r="WZX4" s="489"/>
      <c r="WZY4" s="489"/>
      <c r="WZZ4" s="489"/>
      <c r="XAA4" s="489"/>
      <c r="XAB4" s="489"/>
      <c r="XAC4" s="489"/>
      <c r="XAD4" s="489"/>
      <c r="XAE4" s="489"/>
      <c r="XAF4" s="489"/>
      <c r="XAG4" s="489"/>
      <c r="XAH4" s="489"/>
      <c r="XAI4" s="489"/>
      <c r="XAJ4" s="489"/>
      <c r="XAK4" s="489"/>
      <c r="XAL4" s="489"/>
      <c r="XAM4" s="489"/>
      <c r="XAN4" s="489"/>
      <c r="XAO4" s="489"/>
      <c r="XAP4" s="489"/>
      <c r="XAQ4" s="489"/>
      <c r="XAR4" s="489"/>
      <c r="XAS4" s="489"/>
      <c r="XAT4" s="489"/>
      <c r="XAU4" s="489"/>
      <c r="XAV4" s="489"/>
      <c r="XAW4" s="489"/>
      <c r="XAX4" s="489"/>
      <c r="XAY4" s="489"/>
      <c r="XAZ4" s="489"/>
      <c r="XBA4" s="489"/>
      <c r="XBB4" s="489"/>
      <c r="XBC4" s="489"/>
      <c r="XBD4" s="489"/>
      <c r="XBE4" s="489"/>
      <c r="XBF4" s="489"/>
      <c r="XBG4" s="489"/>
      <c r="XBH4" s="489"/>
      <c r="XBI4" s="489"/>
      <c r="XBJ4" s="489"/>
      <c r="XBK4" s="489"/>
      <c r="XBL4" s="489"/>
      <c r="XBM4" s="489"/>
      <c r="XBN4" s="489"/>
      <c r="XBO4" s="489"/>
      <c r="XBP4" s="489"/>
      <c r="XBQ4" s="489"/>
      <c r="XBR4" s="489"/>
      <c r="XBS4" s="489"/>
      <c r="XBT4" s="489"/>
      <c r="XBU4" s="489"/>
      <c r="XBV4" s="489"/>
      <c r="XBW4" s="489"/>
      <c r="XBX4" s="489"/>
      <c r="XBY4" s="489"/>
      <c r="XBZ4" s="489"/>
      <c r="XCA4" s="489"/>
      <c r="XCB4" s="489"/>
      <c r="XCC4" s="489"/>
      <c r="XCD4" s="489"/>
      <c r="XCE4" s="489"/>
      <c r="XCF4" s="489"/>
      <c r="XCG4" s="489"/>
      <c r="XCH4" s="489"/>
      <c r="XCI4" s="489"/>
      <c r="XCJ4" s="489"/>
      <c r="XCK4" s="489"/>
      <c r="XCL4" s="489"/>
      <c r="XCM4" s="489"/>
      <c r="XCN4" s="489"/>
      <c r="XCO4" s="489"/>
      <c r="XCP4" s="489"/>
      <c r="XCQ4" s="489"/>
      <c r="XCR4" s="489"/>
      <c r="XCS4" s="489"/>
      <c r="XCT4" s="489"/>
      <c r="XCU4" s="489"/>
      <c r="XCV4" s="489"/>
      <c r="XCW4" s="489"/>
      <c r="XCX4" s="489"/>
      <c r="XCY4" s="489"/>
      <c r="XCZ4" s="489"/>
      <c r="XDA4" s="489"/>
      <c r="XDB4" s="489"/>
      <c r="XDC4" s="489"/>
      <c r="XDD4" s="489"/>
      <c r="XDE4" s="489"/>
      <c r="XDF4" s="489"/>
      <c r="XDG4" s="489"/>
      <c r="XDH4" s="489"/>
      <c r="XDI4" s="489"/>
      <c r="XDJ4" s="489"/>
      <c r="XDK4" s="489"/>
      <c r="XDL4" s="489"/>
      <c r="XDM4" s="489"/>
      <c r="XDN4" s="489"/>
      <c r="XDO4" s="489"/>
      <c r="XDP4" s="489"/>
      <c r="XDQ4" s="489"/>
      <c r="XDR4" s="489"/>
      <c r="XDS4" s="489"/>
      <c r="XDT4" s="489"/>
      <c r="XDU4" s="489"/>
      <c r="XDV4" s="489"/>
      <c r="XDW4" s="489"/>
      <c r="XDX4" s="489"/>
      <c r="XDY4" s="489"/>
      <c r="XDZ4" s="489"/>
      <c r="XEA4" s="489"/>
      <c r="XEB4" s="489"/>
      <c r="XEC4" s="489"/>
      <c r="XED4" s="489"/>
      <c r="XEE4" s="489"/>
      <c r="XEF4" s="489"/>
      <c r="XEG4" s="489"/>
      <c r="XEH4" s="489"/>
      <c r="XEI4" s="489"/>
      <c r="XEJ4" s="489"/>
      <c r="XEK4" s="489"/>
      <c r="XEL4" s="489"/>
      <c r="XEM4" s="489"/>
      <c r="XEN4" s="489"/>
      <c r="XEO4" s="489"/>
      <c r="XEP4" s="489"/>
      <c r="XEQ4" s="489"/>
      <c r="XER4" s="489"/>
      <c r="XES4" s="489"/>
      <c r="XET4" s="489"/>
      <c r="XEU4" s="489"/>
      <c r="XEV4" s="489"/>
      <c r="XEW4" s="489"/>
      <c r="XEX4" s="489"/>
      <c r="XEY4" s="489"/>
      <c r="XEZ4" s="489"/>
      <c r="XFA4" s="489"/>
      <c r="XFB4" s="489"/>
      <c r="XFC4" s="489"/>
      <c r="XFD4" s="489"/>
    </row>
    <row r="5" spans="1:16384" customFormat="1" x14ac:dyDescent="0.3">
      <c r="A5" s="134"/>
      <c r="B5" s="135"/>
      <c r="C5" s="136" t="s">
        <v>300</v>
      </c>
      <c r="D5" s="137" t="s">
        <v>301</v>
      </c>
      <c r="E5" s="490" t="s">
        <v>302</v>
      </c>
      <c r="F5" s="490" t="s">
        <v>303</v>
      </c>
      <c r="G5" s="137"/>
      <c r="H5" s="455"/>
      <c r="I5" s="137"/>
    </row>
    <row r="6" spans="1:16384" customFormat="1" ht="25.5" customHeight="1" x14ac:dyDescent="0.3">
      <c r="A6" s="485" t="s">
        <v>304</v>
      </c>
      <c r="B6" s="486"/>
      <c r="C6" s="138" t="s">
        <v>305</v>
      </c>
      <c r="D6" s="160" t="s">
        <v>306</v>
      </c>
      <c r="E6" s="491"/>
      <c r="F6" s="491"/>
      <c r="G6" s="487" t="s">
        <v>307</v>
      </c>
      <c r="H6" s="488" t="s">
        <v>308</v>
      </c>
      <c r="I6" s="487" t="s">
        <v>309</v>
      </c>
    </row>
    <row r="7" spans="1:16384" customFormat="1" x14ac:dyDescent="0.3">
      <c r="A7" s="139"/>
      <c r="B7" s="140"/>
      <c r="C7" s="141" t="s">
        <v>310</v>
      </c>
      <c r="D7" s="160" t="s">
        <v>310</v>
      </c>
      <c r="E7" s="305" t="s">
        <v>311</v>
      </c>
      <c r="F7" s="161" t="s">
        <v>311</v>
      </c>
      <c r="G7" s="487"/>
      <c r="H7" s="488"/>
      <c r="I7" s="487"/>
    </row>
    <row r="8" spans="1:16384" customFormat="1" ht="15" thickBot="1" x14ac:dyDescent="0.35">
      <c r="A8" s="142"/>
      <c r="B8" s="143"/>
      <c r="C8" s="142" t="s">
        <v>312</v>
      </c>
      <c r="D8" s="144" t="s">
        <v>312</v>
      </c>
      <c r="E8" s="145" t="s">
        <v>312</v>
      </c>
      <c r="F8" s="146" t="s">
        <v>312</v>
      </c>
      <c r="G8" s="144" t="s">
        <v>313</v>
      </c>
      <c r="H8" s="456" t="s">
        <v>313</v>
      </c>
      <c r="I8" s="144" t="s">
        <v>313</v>
      </c>
    </row>
    <row r="9" spans="1:16384" customFormat="1" x14ac:dyDescent="0.3">
      <c r="A9" s="139" t="s">
        <v>314</v>
      </c>
      <c r="B9" s="140" t="s">
        <v>315</v>
      </c>
      <c r="C9" s="282">
        <v>1633</v>
      </c>
      <c r="D9" s="283">
        <v>1386</v>
      </c>
      <c r="E9" s="232"/>
      <c r="F9" s="232">
        <v>1077.69433</v>
      </c>
      <c r="G9" s="453">
        <v>308.30566999999996</v>
      </c>
      <c r="H9" s="454">
        <v>1273</v>
      </c>
      <c r="I9" s="307" t="e">
        <v>#REF!</v>
      </c>
    </row>
    <row r="10" spans="1:16384" customFormat="1" x14ac:dyDescent="0.3">
      <c r="A10" s="139" t="s">
        <v>316</v>
      </c>
      <c r="B10" s="140" t="s">
        <v>317</v>
      </c>
      <c r="C10" s="282"/>
      <c r="D10" s="234">
        <v>340</v>
      </c>
      <c r="E10" s="232"/>
      <c r="F10" s="232">
        <v>290.42119000000002</v>
      </c>
      <c r="G10" s="453">
        <v>49.578809999999976</v>
      </c>
      <c r="H10" s="454">
        <v>310</v>
      </c>
      <c r="I10" s="307">
        <v>30</v>
      </c>
    </row>
    <row r="11" spans="1:16384" customFormat="1" x14ac:dyDescent="0.3">
      <c r="A11" s="139" t="s">
        <v>318</v>
      </c>
      <c r="B11" s="140" t="s">
        <v>319</v>
      </c>
      <c r="C11" s="282"/>
      <c r="D11" s="283">
        <v>822</v>
      </c>
      <c r="E11" s="232"/>
      <c r="F11" s="232">
        <v>775.93047000000001</v>
      </c>
      <c r="G11" s="453">
        <v>46.069529999999986</v>
      </c>
      <c r="H11" s="454">
        <v>830</v>
      </c>
      <c r="I11" s="307">
        <v>-8</v>
      </c>
    </row>
    <row r="12" spans="1:16384" customFormat="1" x14ac:dyDescent="0.3">
      <c r="A12" s="139" t="s">
        <v>320</v>
      </c>
      <c r="B12" s="140" t="s">
        <v>321</v>
      </c>
      <c r="C12" s="282"/>
      <c r="D12" s="234">
        <v>56</v>
      </c>
      <c r="E12" s="232"/>
      <c r="F12" s="232">
        <v>55.832490000000007</v>
      </c>
      <c r="G12" s="453">
        <v>0.16750999999999294</v>
      </c>
      <c r="H12" s="454">
        <v>56</v>
      </c>
      <c r="I12" s="307">
        <v>0</v>
      </c>
    </row>
    <row r="13" spans="1:16384" customFormat="1" ht="15" thickBot="1" x14ac:dyDescent="0.35">
      <c r="A13" s="139"/>
      <c r="B13" s="140"/>
      <c r="C13" s="282"/>
      <c r="D13" s="234"/>
      <c r="E13" s="284"/>
      <c r="F13" s="284"/>
      <c r="G13" s="234"/>
      <c r="H13" s="454"/>
      <c r="I13" s="307"/>
    </row>
    <row r="14" spans="1:16384" s="306" customFormat="1" ht="15" thickBot="1" x14ac:dyDescent="0.35">
      <c r="A14" s="481" t="s">
        <v>322</v>
      </c>
      <c r="B14" s="482"/>
      <c r="C14" s="285">
        <v>1633</v>
      </c>
      <c r="D14" s="286">
        <v>2604</v>
      </c>
      <c r="E14" s="286">
        <v>0</v>
      </c>
      <c r="F14" s="286">
        <v>2199.8784800000003</v>
      </c>
      <c r="G14" s="286">
        <v>404.12151999999992</v>
      </c>
      <c r="H14" s="457">
        <v>2469</v>
      </c>
      <c r="I14" s="458" t="e">
        <v>#REF!</v>
      </c>
    </row>
    <row r="15" spans="1:16384" customFormat="1" x14ac:dyDescent="0.3">
      <c r="A15" s="139"/>
      <c r="B15" s="140"/>
      <c r="C15" s="282"/>
      <c r="D15" s="283"/>
      <c r="E15" s="288"/>
      <c r="F15" s="288"/>
      <c r="G15" s="283"/>
      <c r="H15" s="454"/>
      <c r="I15" s="459"/>
    </row>
    <row r="16" spans="1:16384" customFormat="1" x14ac:dyDescent="0.3">
      <c r="A16" s="139" t="s">
        <v>323</v>
      </c>
      <c r="B16" s="140" t="s">
        <v>324</v>
      </c>
      <c r="C16" s="282"/>
      <c r="D16" s="283">
        <v>114.8</v>
      </c>
      <c r="E16" s="232">
        <v>116.85910000000001</v>
      </c>
      <c r="F16" s="232"/>
      <c r="G16" s="453">
        <v>-2.059100000000015</v>
      </c>
      <c r="H16" s="454">
        <v>117</v>
      </c>
      <c r="I16" s="459"/>
    </row>
    <row r="17" spans="1:9" x14ac:dyDescent="0.3">
      <c r="A17" s="139" t="s">
        <v>598</v>
      </c>
      <c r="B17" s="140" t="s">
        <v>599</v>
      </c>
      <c r="C17" s="282"/>
      <c r="D17" s="283"/>
      <c r="E17" s="232">
        <v>-21.410749999999986</v>
      </c>
      <c r="F17" s="232"/>
      <c r="G17" s="453"/>
      <c r="H17" s="454">
        <v>-41</v>
      </c>
      <c r="I17" s="459"/>
    </row>
    <row r="18" spans="1:9" ht="14.1" customHeight="1" x14ac:dyDescent="0.3">
      <c r="A18" s="139" t="s">
        <v>325</v>
      </c>
      <c r="B18" s="140" t="s">
        <v>326</v>
      </c>
      <c r="C18" s="282">
        <v>500</v>
      </c>
      <c r="D18" s="234">
        <v>500</v>
      </c>
      <c r="E18" s="232">
        <v>177.18847</v>
      </c>
      <c r="F18" s="232"/>
      <c r="G18" s="453">
        <v>322.81153</v>
      </c>
      <c r="H18" s="460">
        <v>327</v>
      </c>
      <c r="I18" s="307">
        <v>173</v>
      </c>
    </row>
    <row r="19" spans="1:9" ht="14.1" customHeight="1" x14ac:dyDescent="0.3">
      <c r="A19" s="139" t="s">
        <v>327</v>
      </c>
      <c r="B19" s="140" t="s">
        <v>328</v>
      </c>
      <c r="C19" s="282"/>
      <c r="D19" s="234"/>
      <c r="E19" s="232">
        <v>-0.84297000000000022</v>
      </c>
      <c r="F19" s="232">
        <v>0</v>
      </c>
      <c r="G19" s="453">
        <v>0.84297000000000022</v>
      </c>
      <c r="H19" s="460">
        <v>0</v>
      </c>
      <c r="I19" s="307"/>
    </row>
    <row r="20" spans="1:9" ht="14.1" customHeight="1" x14ac:dyDescent="0.3">
      <c r="A20" s="139" t="s">
        <v>329</v>
      </c>
      <c r="B20" s="140" t="s">
        <v>330</v>
      </c>
      <c r="C20" s="282"/>
      <c r="D20" s="234"/>
      <c r="E20" s="232">
        <v>5.1802200000000003</v>
      </c>
      <c r="F20" s="232"/>
      <c r="G20" s="453">
        <v>-5.1802200000000003</v>
      </c>
      <c r="H20" s="460">
        <v>5</v>
      </c>
      <c r="I20" s="307"/>
    </row>
    <row r="21" spans="1:9" ht="14.1" customHeight="1" x14ac:dyDescent="0.3">
      <c r="A21" s="148" t="s">
        <v>331</v>
      </c>
      <c r="B21" s="140" t="s">
        <v>332</v>
      </c>
      <c r="C21" s="282">
        <v>45</v>
      </c>
      <c r="D21" s="234">
        <v>20</v>
      </c>
      <c r="E21" s="232">
        <v>9.03721</v>
      </c>
      <c r="F21" s="232"/>
      <c r="G21" s="453">
        <v>10.96279</v>
      </c>
      <c r="H21" s="460">
        <v>9</v>
      </c>
      <c r="I21" s="307">
        <v>11</v>
      </c>
    </row>
    <row r="22" spans="1:9" x14ac:dyDescent="0.3">
      <c r="A22" s="148" t="s">
        <v>333</v>
      </c>
      <c r="B22" s="140" t="s">
        <v>334</v>
      </c>
      <c r="C22" s="282">
        <v>850</v>
      </c>
      <c r="D22" s="234">
        <v>920</v>
      </c>
      <c r="E22" s="232"/>
      <c r="F22" s="232"/>
      <c r="G22" s="453">
        <v>920</v>
      </c>
      <c r="H22" s="460">
        <v>200</v>
      </c>
      <c r="I22" s="307">
        <v>720</v>
      </c>
    </row>
    <row r="23" spans="1:9" x14ac:dyDescent="0.3">
      <c r="A23" s="148" t="s">
        <v>335</v>
      </c>
      <c r="B23" s="140" t="s">
        <v>336</v>
      </c>
      <c r="C23" s="282"/>
      <c r="D23" s="234">
        <v>11</v>
      </c>
      <c r="E23" s="232">
        <v>11.45</v>
      </c>
      <c r="F23" s="232"/>
      <c r="G23" s="453">
        <v>-0.44999999999999929</v>
      </c>
      <c r="H23" s="460">
        <v>11</v>
      </c>
      <c r="I23" s="307"/>
    </row>
    <row r="24" spans="1:9" x14ac:dyDescent="0.3">
      <c r="A24" s="148" t="s">
        <v>337</v>
      </c>
      <c r="B24" s="140" t="s">
        <v>338</v>
      </c>
      <c r="C24" s="282">
        <v>8300</v>
      </c>
      <c r="D24" s="234">
        <v>8300</v>
      </c>
      <c r="E24" s="232">
        <v>56.25368000000001</v>
      </c>
      <c r="F24" s="232">
        <v>5338.63501</v>
      </c>
      <c r="G24" s="453">
        <v>2905.1113100000002</v>
      </c>
      <c r="H24" s="460">
        <v>7869</v>
      </c>
      <c r="I24" s="307">
        <v>431</v>
      </c>
    </row>
    <row r="25" spans="1:9" x14ac:dyDescent="0.3">
      <c r="A25" s="148" t="s">
        <v>339</v>
      </c>
      <c r="B25" s="140" t="s">
        <v>340</v>
      </c>
      <c r="C25" s="282">
        <v>584</v>
      </c>
      <c r="D25" s="234">
        <v>584</v>
      </c>
      <c r="E25" s="232">
        <v>-3.8929700000000032</v>
      </c>
      <c r="F25" s="232"/>
      <c r="G25" s="453">
        <v>587.89296999999999</v>
      </c>
      <c r="H25" s="460">
        <v>97</v>
      </c>
      <c r="I25" s="307">
        <v>487</v>
      </c>
    </row>
    <row r="26" spans="1:9" x14ac:dyDescent="0.3">
      <c r="A26" s="148" t="s">
        <v>341</v>
      </c>
      <c r="B26" s="140" t="s">
        <v>342</v>
      </c>
      <c r="C26" s="282">
        <v>0</v>
      </c>
      <c r="D26" s="234">
        <v>0</v>
      </c>
      <c r="E26" s="232"/>
      <c r="F26" s="232"/>
      <c r="G26" s="453">
        <v>0</v>
      </c>
      <c r="H26" s="460">
        <v>0</v>
      </c>
      <c r="I26" s="307">
        <v>0</v>
      </c>
    </row>
    <row r="27" spans="1:9" x14ac:dyDescent="0.3">
      <c r="A27" s="148" t="s">
        <v>343</v>
      </c>
      <c r="B27" s="140" t="s">
        <v>344</v>
      </c>
      <c r="C27" s="282">
        <v>200</v>
      </c>
      <c r="D27" s="234">
        <v>200</v>
      </c>
      <c r="E27" s="232">
        <v>7.4487999999999959</v>
      </c>
      <c r="F27" s="232"/>
      <c r="G27" s="453">
        <v>192.55119999999999</v>
      </c>
      <c r="H27" s="460">
        <v>100</v>
      </c>
      <c r="I27" s="307">
        <v>100</v>
      </c>
    </row>
    <row r="28" spans="1:9" x14ac:dyDescent="0.3">
      <c r="A28" s="148" t="s">
        <v>345</v>
      </c>
      <c r="B28" s="140" t="s">
        <v>346</v>
      </c>
      <c r="C28" s="282">
        <v>300</v>
      </c>
      <c r="D28" s="234">
        <v>300</v>
      </c>
      <c r="E28" s="232"/>
      <c r="F28" s="232"/>
      <c r="G28" s="453">
        <v>300</v>
      </c>
      <c r="H28" s="460">
        <v>0</v>
      </c>
      <c r="I28" s="307">
        <v>300</v>
      </c>
    </row>
    <row r="29" spans="1:9" x14ac:dyDescent="0.3">
      <c r="A29" s="139" t="s">
        <v>347</v>
      </c>
      <c r="B29" s="140" t="s">
        <v>348</v>
      </c>
      <c r="C29" s="282">
        <v>100</v>
      </c>
      <c r="D29" s="234">
        <v>100</v>
      </c>
      <c r="E29" s="232">
        <v>-12.103919999999999</v>
      </c>
      <c r="F29" s="232"/>
      <c r="G29" s="453">
        <v>112.10392</v>
      </c>
      <c r="H29" s="460">
        <v>80</v>
      </c>
      <c r="I29" s="307">
        <v>20</v>
      </c>
    </row>
    <row r="30" spans="1:9" x14ac:dyDescent="0.3">
      <c r="A30" s="139" t="s">
        <v>349</v>
      </c>
      <c r="B30" s="140" t="s">
        <v>600</v>
      </c>
      <c r="C30" s="282">
        <v>1700</v>
      </c>
      <c r="D30" s="234">
        <v>500</v>
      </c>
      <c r="E30" s="232">
        <v>0</v>
      </c>
      <c r="F30" s="232"/>
      <c r="G30" s="453">
        <v>500</v>
      </c>
      <c r="H30" s="460">
        <v>170</v>
      </c>
      <c r="I30" s="307">
        <v>330</v>
      </c>
    </row>
    <row r="31" spans="1:9" x14ac:dyDescent="0.3">
      <c r="A31" s="139" t="s">
        <v>350</v>
      </c>
      <c r="B31" s="140" t="s">
        <v>351</v>
      </c>
      <c r="C31" s="282">
        <v>50</v>
      </c>
      <c r="D31" s="234">
        <v>50</v>
      </c>
      <c r="E31" s="232">
        <v>0.22500000000000001</v>
      </c>
      <c r="F31" s="232"/>
      <c r="G31" s="453">
        <v>49.774999999999999</v>
      </c>
      <c r="H31" s="460">
        <v>30</v>
      </c>
      <c r="I31" s="307">
        <v>20</v>
      </c>
    </row>
    <row r="32" spans="1:9" x14ac:dyDescent="0.3">
      <c r="A32" s="139" t="s">
        <v>352</v>
      </c>
      <c r="B32" s="140" t="s">
        <v>601</v>
      </c>
      <c r="C32" s="282">
        <v>2650</v>
      </c>
      <c r="D32" s="234">
        <v>200</v>
      </c>
      <c r="E32" s="232">
        <v>31.934200000000001</v>
      </c>
      <c r="F32" s="232"/>
      <c r="G32" s="453">
        <v>168.0658</v>
      </c>
      <c r="H32" s="460">
        <v>32</v>
      </c>
      <c r="I32" s="307">
        <v>168</v>
      </c>
    </row>
    <row r="33" spans="1:9" x14ac:dyDescent="0.3">
      <c r="A33" s="139" t="s">
        <v>602</v>
      </c>
      <c r="B33" s="140" t="s">
        <v>603</v>
      </c>
      <c r="C33" s="282"/>
      <c r="D33" s="234"/>
      <c r="E33" s="232">
        <v>40.192430000000002</v>
      </c>
      <c r="F33" s="232"/>
      <c r="G33" s="453">
        <v>-40.192430000000002</v>
      </c>
      <c r="H33" s="460">
        <v>40</v>
      </c>
      <c r="I33" s="307"/>
    </row>
    <row r="34" spans="1:9" x14ac:dyDescent="0.3">
      <c r="A34" s="139" t="s">
        <v>604</v>
      </c>
      <c r="B34" s="140" t="s">
        <v>605</v>
      </c>
      <c r="C34" s="282"/>
      <c r="D34" s="234"/>
      <c r="E34" s="232"/>
      <c r="F34" s="232"/>
      <c r="G34" s="453"/>
      <c r="H34" s="460">
        <v>20</v>
      </c>
      <c r="I34" s="307"/>
    </row>
    <row r="35" spans="1:9" x14ac:dyDescent="0.3">
      <c r="A35" s="139" t="s">
        <v>606</v>
      </c>
      <c r="B35" s="140" t="s">
        <v>607</v>
      </c>
      <c r="C35" s="282">
        <v>1000</v>
      </c>
      <c r="D35" s="283">
        <v>100</v>
      </c>
      <c r="E35" s="232"/>
      <c r="F35" s="232"/>
      <c r="G35" s="453">
        <v>100</v>
      </c>
      <c r="H35" s="460">
        <v>100</v>
      </c>
      <c r="I35" s="307">
        <v>0</v>
      </c>
    </row>
    <row r="36" spans="1:9" x14ac:dyDescent="0.3">
      <c r="A36" s="139" t="s">
        <v>353</v>
      </c>
      <c r="B36" s="140" t="s">
        <v>608</v>
      </c>
      <c r="C36" s="283"/>
      <c r="D36" s="283">
        <v>120</v>
      </c>
      <c r="E36" s="232">
        <v>152.21947999999998</v>
      </c>
      <c r="F36" s="232"/>
      <c r="G36" s="453">
        <v>-32.219479999999976</v>
      </c>
      <c r="H36" s="460">
        <v>163</v>
      </c>
      <c r="I36" s="307"/>
    </row>
    <row r="37" spans="1:9" x14ac:dyDescent="0.3">
      <c r="A37" s="139" t="s">
        <v>609</v>
      </c>
      <c r="B37" s="140" t="s">
        <v>610</v>
      </c>
      <c r="C37" s="283"/>
      <c r="D37" s="283"/>
      <c r="E37" s="232">
        <v>14.123189999999999</v>
      </c>
      <c r="F37" s="232"/>
      <c r="G37" s="453">
        <v>-14</v>
      </c>
      <c r="H37" s="460">
        <v>86</v>
      </c>
      <c r="I37" s="307"/>
    </row>
    <row r="38" spans="1:9" ht="15" thickBot="1" x14ac:dyDescent="0.35">
      <c r="A38" s="139"/>
      <c r="B38" s="140"/>
      <c r="C38" s="283"/>
      <c r="D38" s="283"/>
      <c r="E38" s="284"/>
      <c r="F38" s="284"/>
      <c r="G38" s="234">
        <v>0</v>
      </c>
      <c r="H38" s="460"/>
      <c r="I38" s="307"/>
    </row>
    <row r="39" spans="1:9" s="306" customFormat="1" ht="15" thickBot="1" x14ac:dyDescent="0.35">
      <c r="A39" s="481" t="s">
        <v>354</v>
      </c>
      <c r="B39" s="482"/>
      <c r="C39" s="285">
        <v>16279</v>
      </c>
      <c r="D39" s="287">
        <v>12019.8</v>
      </c>
      <c r="E39" s="286">
        <v>583.86117000000013</v>
      </c>
      <c r="F39" s="286">
        <v>5338.63501</v>
      </c>
      <c r="G39" s="287">
        <v>6097</v>
      </c>
      <c r="H39" s="457">
        <v>9415</v>
      </c>
      <c r="I39" s="458">
        <v>2760</v>
      </c>
    </row>
    <row r="40" spans="1:9" x14ac:dyDescent="0.3">
      <c r="A40" s="139"/>
      <c r="C40" s="289"/>
      <c r="D40" s="290"/>
      <c r="E40" s="291"/>
      <c r="F40" s="291"/>
      <c r="G40" s="290"/>
      <c r="H40" s="461"/>
      <c r="I40" s="462"/>
    </row>
    <row r="41" spans="1:9" x14ac:dyDescent="0.3">
      <c r="A41" s="149" t="s">
        <v>355</v>
      </c>
      <c r="C41" s="282"/>
      <c r="D41" s="283"/>
      <c r="E41" s="288"/>
      <c r="F41" s="288"/>
      <c r="G41" s="453"/>
      <c r="H41" s="454"/>
      <c r="I41" s="463"/>
    </row>
    <row r="42" spans="1:9" x14ac:dyDescent="0.3">
      <c r="A42" s="139" t="s">
        <v>356</v>
      </c>
      <c r="B42" t="s">
        <v>357</v>
      </c>
      <c r="C42" s="233"/>
      <c r="D42" s="234"/>
      <c r="E42" s="232"/>
      <c r="F42" s="232"/>
      <c r="G42" s="453">
        <v>0</v>
      </c>
      <c r="H42" s="460">
        <v>0</v>
      </c>
      <c r="I42" s="307">
        <v>0</v>
      </c>
    </row>
    <row r="43" spans="1:9" ht="14.1" customHeight="1" x14ac:dyDescent="0.3">
      <c r="A43" s="139" t="s">
        <v>358</v>
      </c>
      <c r="B43" t="s">
        <v>359</v>
      </c>
      <c r="C43" s="233">
        <v>43</v>
      </c>
      <c r="D43" s="234">
        <v>94</v>
      </c>
      <c r="E43" s="232">
        <v>102.68600000000001</v>
      </c>
      <c r="F43" s="232"/>
      <c r="G43" s="453">
        <v>-8.686000000000007</v>
      </c>
      <c r="H43" s="460">
        <v>103</v>
      </c>
      <c r="I43" s="307">
        <v>-9</v>
      </c>
    </row>
    <row r="44" spans="1:9" x14ac:dyDescent="0.3">
      <c r="A44" s="139" t="s">
        <v>360</v>
      </c>
      <c r="B44" t="s">
        <v>361</v>
      </c>
      <c r="C44" s="233">
        <v>50</v>
      </c>
      <c r="D44" s="234">
        <v>490</v>
      </c>
      <c r="E44" s="232">
        <v>50.37632</v>
      </c>
      <c r="F44" s="232"/>
      <c r="G44" s="453">
        <v>439.62367999999998</v>
      </c>
      <c r="H44" s="460">
        <v>490</v>
      </c>
      <c r="I44" s="307">
        <v>0</v>
      </c>
    </row>
    <row r="45" spans="1:9" ht="16.5" customHeight="1" x14ac:dyDescent="0.3">
      <c r="A45" s="139" t="s">
        <v>362</v>
      </c>
      <c r="B45" t="s">
        <v>363</v>
      </c>
      <c r="C45" s="233">
        <v>647</v>
      </c>
      <c r="D45" s="234">
        <v>647</v>
      </c>
      <c r="E45" s="232">
        <v>59.062750000000001</v>
      </c>
      <c r="F45" s="232">
        <v>211.5</v>
      </c>
      <c r="G45" s="453">
        <v>376.43724999999995</v>
      </c>
      <c r="H45" s="460">
        <v>647</v>
      </c>
      <c r="I45" s="307">
        <v>0</v>
      </c>
    </row>
    <row r="46" spans="1:9" ht="16.5" customHeight="1" x14ac:dyDescent="0.3">
      <c r="A46" s="139" t="s">
        <v>364</v>
      </c>
      <c r="B46" t="s">
        <v>365</v>
      </c>
      <c r="C46" s="233"/>
      <c r="D46" s="234">
        <v>56</v>
      </c>
      <c r="E46" s="232">
        <v>56.081249999999997</v>
      </c>
      <c r="F46" s="232"/>
      <c r="G46" s="453">
        <v>-8.1249999999997158E-2</v>
      </c>
      <c r="H46" s="460">
        <v>56</v>
      </c>
      <c r="I46" s="307"/>
    </row>
    <row r="47" spans="1:9" ht="16.5" customHeight="1" x14ac:dyDescent="0.3">
      <c r="A47" s="139" t="s">
        <v>366</v>
      </c>
      <c r="B47" t="s">
        <v>367</v>
      </c>
      <c r="C47" s="233"/>
      <c r="D47" s="234">
        <v>17.399999999999999</v>
      </c>
      <c r="E47" s="232">
        <v>17.399999999999999</v>
      </c>
      <c r="F47" s="232"/>
      <c r="G47" s="453">
        <v>0</v>
      </c>
      <c r="H47" s="460">
        <v>17</v>
      </c>
      <c r="I47" s="307"/>
    </row>
    <row r="48" spans="1:9" ht="16.5" customHeight="1" x14ac:dyDescent="0.3">
      <c r="A48" s="139" t="s">
        <v>368</v>
      </c>
      <c r="B48" t="s">
        <v>369</v>
      </c>
      <c r="C48" s="233"/>
      <c r="D48" s="234">
        <v>230</v>
      </c>
      <c r="E48" s="232">
        <v>135.62567999999999</v>
      </c>
      <c r="F48" s="232"/>
      <c r="G48" s="453">
        <v>94.374320000000012</v>
      </c>
      <c r="H48" s="460">
        <v>176</v>
      </c>
      <c r="I48" s="307"/>
    </row>
    <row r="49" spans="1:9" x14ac:dyDescent="0.3">
      <c r="A49" s="139"/>
      <c r="B49" t="s">
        <v>370</v>
      </c>
      <c r="C49" s="139"/>
      <c r="E49" s="232"/>
      <c r="F49" s="232"/>
      <c r="G49" s="453">
        <v>0</v>
      </c>
      <c r="H49" s="460">
        <v>0</v>
      </c>
    </row>
    <row r="50" spans="1:9" x14ac:dyDescent="0.3">
      <c r="A50" s="139"/>
      <c r="B50" t="s">
        <v>371</v>
      </c>
      <c r="C50" s="139"/>
      <c r="E50" s="232"/>
      <c r="F50" s="232"/>
      <c r="G50" s="453">
        <v>0</v>
      </c>
      <c r="H50" s="460"/>
    </row>
    <row r="51" spans="1:9" x14ac:dyDescent="0.3">
      <c r="A51" s="139"/>
      <c r="B51" t="s">
        <v>372</v>
      </c>
      <c r="C51" s="139"/>
      <c r="E51" s="232"/>
      <c r="F51" s="232"/>
      <c r="G51" s="453"/>
      <c r="H51" s="460"/>
    </row>
    <row r="52" spans="1:9" x14ac:dyDescent="0.3">
      <c r="A52" s="139"/>
      <c r="C52" s="139"/>
      <c r="E52" s="232"/>
      <c r="F52" s="232"/>
      <c r="H52" s="460"/>
    </row>
    <row r="53" spans="1:9" ht="17.100000000000001" customHeight="1" x14ac:dyDescent="0.3">
      <c r="A53" s="149" t="s">
        <v>373</v>
      </c>
      <c r="C53" s="233"/>
      <c r="D53" s="234"/>
      <c r="E53" s="232"/>
      <c r="F53" s="232"/>
      <c r="G53" s="453"/>
      <c r="H53" s="460"/>
      <c r="I53" s="307"/>
    </row>
    <row r="54" spans="1:9" x14ac:dyDescent="0.3">
      <c r="A54" s="139" t="s">
        <v>374</v>
      </c>
      <c r="B54" t="s">
        <v>375</v>
      </c>
      <c r="C54" s="233">
        <v>272</v>
      </c>
      <c r="D54" s="234">
        <v>272</v>
      </c>
      <c r="E54" s="232">
        <v>258.41354000000001</v>
      </c>
      <c r="F54" s="232"/>
      <c r="G54" s="453">
        <v>13.586459999999988</v>
      </c>
      <c r="H54" s="460">
        <v>295</v>
      </c>
      <c r="I54" s="307">
        <v>-23</v>
      </c>
    </row>
    <row r="55" spans="1:9" x14ac:dyDescent="0.3">
      <c r="A55" s="139" t="s">
        <v>376</v>
      </c>
      <c r="B55" t="s">
        <v>377</v>
      </c>
      <c r="C55" s="233">
        <v>84</v>
      </c>
      <c r="D55" s="234">
        <v>84</v>
      </c>
      <c r="E55" s="232">
        <v>56.533929999999991</v>
      </c>
      <c r="F55" s="232"/>
      <c r="G55" s="453">
        <v>27.466070000000009</v>
      </c>
      <c r="H55" s="460">
        <v>57</v>
      </c>
      <c r="I55" s="307">
        <v>27</v>
      </c>
    </row>
    <row r="56" spans="1:9" x14ac:dyDescent="0.3">
      <c r="A56" s="139" t="s">
        <v>378</v>
      </c>
      <c r="B56" t="s">
        <v>379</v>
      </c>
      <c r="C56" s="233"/>
      <c r="D56" s="234"/>
      <c r="E56" s="232"/>
      <c r="F56" s="232"/>
      <c r="G56" s="453">
        <v>0</v>
      </c>
      <c r="H56" s="460">
        <v>0</v>
      </c>
      <c r="I56" s="307">
        <v>0</v>
      </c>
    </row>
    <row r="57" spans="1:9" x14ac:dyDescent="0.3">
      <c r="A57" s="139" t="s">
        <v>380</v>
      </c>
      <c r="B57" t="s">
        <v>381</v>
      </c>
      <c r="C57" s="233">
        <v>1744</v>
      </c>
      <c r="D57" s="234">
        <v>85</v>
      </c>
      <c r="E57" s="232">
        <v>49.721209999999999</v>
      </c>
      <c r="F57" s="232"/>
      <c r="G57" s="453">
        <v>35.278790000000001</v>
      </c>
      <c r="H57" s="460">
        <v>76</v>
      </c>
      <c r="I57" s="307">
        <v>9</v>
      </c>
    </row>
    <row r="58" spans="1:9" ht="16.5" customHeight="1" x14ac:dyDescent="0.3">
      <c r="A58" s="139" t="s">
        <v>380</v>
      </c>
      <c r="B58" t="s">
        <v>401</v>
      </c>
      <c r="C58" s="233"/>
      <c r="D58" s="234">
        <v>345</v>
      </c>
      <c r="E58" s="232"/>
      <c r="F58" s="232"/>
      <c r="G58" s="453">
        <v>345</v>
      </c>
      <c r="H58" s="460">
        <v>13</v>
      </c>
      <c r="I58" s="307"/>
    </row>
    <row r="59" spans="1:9" x14ac:dyDescent="0.3">
      <c r="A59" s="139" t="s">
        <v>382</v>
      </c>
      <c r="B59" t="s">
        <v>383</v>
      </c>
      <c r="C59" s="233"/>
      <c r="D59" s="234"/>
      <c r="E59" s="232">
        <v>0</v>
      </c>
      <c r="F59" s="232"/>
      <c r="G59" s="453">
        <v>0</v>
      </c>
      <c r="H59" s="460">
        <v>93</v>
      </c>
      <c r="I59" s="307">
        <v>-93</v>
      </c>
    </row>
    <row r="60" spans="1:9" x14ac:dyDescent="0.3">
      <c r="A60" s="139" t="s">
        <v>384</v>
      </c>
      <c r="B60" t="s">
        <v>385</v>
      </c>
      <c r="C60" s="233">
        <v>50</v>
      </c>
      <c r="D60" s="234">
        <v>50</v>
      </c>
      <c r="E60" s="232"/>
      <c r="F60" s="232"/>
      <c r="G60" s="453">
        <v>50</v>
      </c>
      <c r="H60" s="460">
        <v>0</v>
      </c>
      <c r="I60" s="307"/>
    </row>
    <row r="61" spans="1:9" x14ac:dyDescent="0.3">
      <c r="A61" s="139" t="s">
        <v>386</v>
      </c>
      <c r="B61" t="s">
        <v>387</v>
      </c>
      <c r="C61" s="233">
        <v>500</v>
      </c>
      <c r="D61" s="234">
        <v>500</v>
      </c>
      <c r="E61" s="232">
        <v>193.50399999999999</v>
      </c>
      <c r="F61" s="232"/>
      <c r="G61" s="453">
        <v>306.49599999999998</v>
      </c>
      <c r="H61" s="460">
        <v>278</v>
      </c>
      <c r="I61" s="307"/>
    </row>
    <row r="62" spans="1:9" x14ac:dyDescent="0.3">
      <c r="A62" s="139" t="s">
        <v>388</v>
      </c>
      <c r="B62" t="s">
        <v>389</v>
      </c>
      <c r="C62" s="233">
        <v>49</v>
      </c>
      <c r="D62" s="234">
        <v>49.5</v>
      </c>
      <c r="E62" s="232">
        <v>28.875</v>
      </c>
      <c r="F62" s="232"/>
      <c r="G62" s="453">
        <v>20.625</v>
      </c>
      <c r="H62" s="460">
        <v>29</v>
      </c>
      <c r="I62" s="307"/>
    </row>
    <row r="63" spans="1:9" x14ac:dyDescent="0.3">
      <c r="A63" s="139" t="s">
        <v>390</v>
      </c>
      <c r="B63" t="s">
        <v>391</v>
      </c>
      <c r="C63" s="233"/>
      <c r="D63" s="234">
        <v>470</v>
      </c>
      <c r="E63" s="232">
        <v>0</v>
      </c>
      <c r="F63" s="232"/>
      <c r="G63" s="453">
        <v>470</v>
      </c>
      <c r="H63" s="460">
        <v>472</v>
      </c>
      <c r="I63" s="307"/>
    </row>
    <row r="64" spans="1:9" ht="16.5" customHeight="1" x14ac:dyDescent="0.3">
      <c r="A64" s="139" t="s">
        <v>392</v>
      </c>
      <c r="B64" t="s">
        <v>393</v>
      </c>
      <c r="C64" s="233">
        <v>400</v>
      </c>
      <c r="D64" s="234">
        <v>0</v>
      </c>
      <c r="E64" s="232">
        <v>19.167360000000002</v>
      </c>
      <c r="F64" s="232"/>
      <c r="G64" s="453">
        <v>-19.167360000000002</v>
      </c>
      <c r="H64" s="460">
        <v>19</v>
      </c>
      <c r="I64" s="307"/>
    </row>
    <row r="65" spans="1:9" ht="16.5" customHeight="1" x14ac:dyDescent="0.3">
      <c r="A65" s="139" t="s">
        <v>394</v>
      </c>
      <c r="B65" t="s">
        <v>395</v>
      </c>
      <c r="C65" s="233">
        <v>276</v>
      </c>
      <c r="D65" s="234">
        <v>10</v>
      </c>
      <c r="E65" s="232">
        <v>0</v>
      </c>
      <c r="F65" s="232"/>
      <c r="G65" s="453">
        <v>10</v>
      </c>
      <c r="H65" s="460">
        <v>0</v>
      </c>
      <c r="I65" s="307"/>
    </row>
    <row r="66" spans="1:9" ht="16.5" customHeight="1" x14ac:dyDescent="0.3">
      <c r="A66" s="139" t="s">
        <v>396</v>
      </c>
      <c r="B66" t="s">
        <v>397</v>
      </c>
      <c r="C66" s="233">
        <v>30</v>
      </c>
      <c r="D66" s="234">
        <v>30</v>
      </c>
      <c r="E66" s="232"/>
      <c r="F66" s="232"/>
      <c r="G66" s="453">
        <v>30</v>
      </c>
      <c r="H66" s="460">
        <v>0</v>
      </c>
      <c r="I66" s="307"/>
    </row>
    <row r="67" spans="1:9" ht="16.5" customHeight="1" x14ac:dyDescent="0.3">
      <c r="A67" s="139" t="s">
        <v>398</v>
      </c>
      <c r="B67" t="s">
        <v>399</v>
      </c>
      <c r="C67" s="233">
        <v>50</v>
      </c>
      <c r="D67" s="234">
        <v>26.9</v>
      </c>
      <c r="E67" s="232"/>
      <c r="F67" s="232"/>
      <c r="G67" s="453">
        <v>26.9</v>
      </c>
      <c r="H67" s="460">
        <v>0</v>
      </c>
      <c r="I67" s="307"/>
    </row>
    <row r="68" spans="1:9" ht="16.5" customHeight="1" x14ac:dyDescent="0.3">
      <c r="A68" s="139" t="s">
        <v>611</v>
      </c>
      <c r="B68" s="140" t="s">
        <v>612</v>
      </c>
      <c r="C68" s="233"/>
      <c r="D68" s="234"/>
      <c r="E68" s="232"/>
      <c r="F68" s="232"/>
      <c r="G68" s="453">
        <v>0</v>
      </c>
      <c r="H68" s="460">
        <v>20</v>
      </c>
      <c r="I68" s="307"/>
    </row>
    <row r="69" spans="1:9" ht="16.5" customHeight="1" x14ac:dyDescent="0.3">
      <c r="A69" s="139"/>
      <c r="B69" t="s">
        <v>613</v>
      </c>
      <c r="C69" s="233"/>
      <c r="D69" s="234"/>
      <c r="E69" s="232"/>
      <c r="F69" s="232"/>
      <c r="G69" s="453"/>
      <c r="H69" s="460">
        <v>0</v>
      </c>
      <c r="I69" s="307"/>
    </row>
    <row r="70" spans="1:9" ht="16.5" customHeight="1" x14ac:dyDescent="0.3">
      <c r="A70" s="139" t="s">
        <v>614</v>
      </c>
      <c r="B70" t="s">
        <v>400</v>
      </c>
      <c r="C70" s="233"/>
      <c r="D70" s="234"/>
      <c r="E70" s="232"/>
      <c r="F70" s="232"/>
      <c r="G70" s="453">
        <v>0</v>
      </c>
      <c r="H70" s="460">
        <v>333.5</v>
      </c>
      <c r="I70" s="307"/>
    </row>
    <row r="71" spans="1:9" ht="16.5" customHeight="1" x14ac:dyDescent="0.3">
      <c r="A71" s="139"/>
      <c r="C71" s="233"/>
      <c r="D71" s="234"/>
      <c r="E71" s="232"/>
      <c r="F71" s="232"/>
      <c r="G71" s="453"/>
      <c r="H71" s="460"/>
      <c r="I71" s="307"/>
    </row>
    <row r="72" spans="1:9" ht="16.5" customHeight="1" thickBot="1" x14ac:dyDescent="0.35">
      <c r="A72" s="139"/>
      <c r="C72" s="292"/>
      <c r="D72" s="293"/>
      <c r="E72" s="294"/>
      <c r="F72" s="294"/>
      <c r="G72" s="464"/>
      <c r="H72" s="465"/>
      <c r="I72" s="401"/>
    </row>
    <row r="73" spans="1:9" s="306" customFormat="1" ht="15" thickBot="1" x14ac:dyDescent="0.35">
      <c r="A73" s="481" t="s">
        <v>402</v>
      </c>
      <c r="B73" s="482"/>
      <c r="C73" s="295">
        <v>4195</v>
      </c>
      <c r="D73" s="295">
        <v>3456.8</v>
      </c>
      <c r="E73" s="295">
        <v>1027.44704</v>
      </c>
      <c r="F73" s="295">
        <v>211.5</v>
      </c>
      <c r="G73" s="295">
        <v>2217.8529600000002</v>
      </c>
      <c r="H73" s="466">
        <v>3174.5</v>
      </c>
      <c r="I73" s="467">
        <v>-89</v>
      </c>
    </row>
    <row r="74" spans="1:9" x14ac:dyDescent="0.3">
      <c r="A74" s="139"/>
      <c r="C74" s="134"/>
      <c r="D74" s="296"/>
      <c r="E74" s="296"/>
      <c r="F74" s="296"/>
      <c r="G74" s="296"/>
      <c r="H74" s="468"/>
      <c r="I74" s="402"/>
    </row>
    <row r="75" spans="1:9" x14ac:dyDescent="0.3">
      <c r="A75" s="150" t="s">
        <v>403</v>
      </c>
      <c r="B75" s="297"/>
      <c r="C75" s="233"/>
      <c r="D75" s="234"/>
      <c r="E75" s="284"/>
      <c r="F75" s="284"/>
      <c r="G75" s="234"/>
      <c r="H75" s="460"/>
      <c r="I75" s="308"/>
    </row>
    <row r="76" spans="1:9" x14ac:dyDescent="0.3">
      <c r="A76" s="139" t="s">
        <v>404</v>
      </c>
      <c r="B76" s="298" t="s">
        <v>405</v>
      </c>
      <c r="C76" s="233">
        <v>235</v>
      </c>
      <c r="D76" s="234">
        <v>115.2</v>
      </c>
      <c r="E76" s="232">
        <v>0</v>
      </c>
      <c r="F76" s="232">
        <v>21.856939999999998</v>
      </c>
      <c r="G76" s="234">
        <v>93.343060000000008</v>
      </c>
      <c r="H76" s="460">
        <v>119</v>
      </c>
      <c r="I76" s="308"/>
    </row>
    <row r="77" spans="1:9" x14ac:dyDescent="0.3">
      <c r="A77" s="139" t="s">
        <v>406</v>
      </c>
      <c r="B77" s="298" t="s">
        <v>407</v>
      </c>
      <c r="C77" s="233">
        <v>44</v>
      </c>
      <c r="D77" s="234">
        <v>20</v>
      </c>
      <c r="E77" s="232">
        <v>12.885029999999999</v>
      </c>
      <c r="F77" s="232">
        <v>0</v>
      </c>
      <c r="G77" s="234">
        <v>7.1149700000000013</v>
      </c>
      <c r="H77" s="460">
        <v>20</v>
      </c>
      <c r="I77" s="307"/>
    </row>
    <row r="78" spans="1:9" ht="18" customHeight="1" x14ac:dyDescent="0.3">
      <c r="A78" s="139" t="s">
        <v>615</v>
      </c>
      <c r="B78" s="298" t="s">
        <v>409</v>
      </c>
      <c r="C78" s="233">
        <v>72</v>
      </c>
      <c r="D78" s="234">
        <v>311.18</v>
      </c>
      <c r="E78" s="232">
        <v>298.39999999999998</v>
      </c>
      <c r="F78" s="232"/>
      <c r="G78" s="234">
        <v>12.78000000000003</v>
      </c>
      <c r="H78" s="460">
        <v>298</v>
      </c>
      <c r="I78" s="307"/>
    </row>
    <row r="79" spans="1:9" x14ac:dyDescent="0.3">
      <c r="A79" s="139" t="s">
        <v>616</v>
      </c>
      <c r="B79" s="298" t="s">
        <v>410</v>
      </c>
      <c r="C79" s="233"/>
      <c r="D79" s="234"/>
      <c r="E79" s="232"/>
      <c r="F79" s="232"/>
      <c r="G79" s="234">
        <v>0</v>
      </c>
      <c r="H79" s="460">
        <v>212</v>
      </c>
      <c r="I79" s="307">
        <v>-212</v>
      </c>
    </row>
    <row r="80" spans="1:9" x14ac:dyDescent="0.3">
      <c r="A80" s="139" t="s">
        <v>617</v>
      </c>
      <c r="B80" s="298" t="s">
        <v>411</v>
      </c>
      <c r="C80" s="233"/>
      <c r="D80" s="234">
        <v>0</v>
      </c>
      <c r="E80" s="232"/>
      <c r="F80" s="232">
        <v>11.859</v>
      </c>
      <c r="G80" s="453">
        <v>-12</v>
      </c>
      <c r="H80" s="460">
        <v>24</v>
      </c>
      <c r="I80" s="307"/>
    </row>
    <row r="81" spans="1:9" x14ac:dyDescent="0.3">
      <c r="A81" s="139" t="s">
        <v>408</v>
      </c>
      <c r="B81" s="298" t="s">
        <v>412</v>
      </c>
      <c r="C81" s="233"/>
      <c r="D81" s="234"/>
      <c r="E81" s="232"/>
      <c r="F81" s="232"/>
      <c r="G81" s="234">
        <v>0</v>
      </c>
      <c r="H81" s="460"/>
      <c r="I81" s="307">
        <v>0</v>
      </c>
    </row>
    <row r="82" spans="1:9" ht="18" customHeight="1" x14ac:dyDescent="0.3">
      <c r="A82" s="139"/>
      <c r="B82" s="298"/>
      <c r="C82" s="233"/>
      <c r="D82" s="234"/>
      <c r="E82" s="232"/>
      <c r="F82" s="232"/>
      <c r="G82" s="234"/>
      <c r="H82" s="460"/>
      <c r="I82" s="307"/>
    </row>
    <row r="83" spans="1:9" ht="19.5" customHeight="1" x14ac:dyDescent="0.3">
      <c r="A83" s="147" t="s">
        <v>413</v>
      </c>
      <c r="C83" s="233"/>
      <c r="D83" s="234"/>
      <c r="E83" s="232"/>
      <c r="F83" s="232"/>
      <c r="G83" s="234"/>
      <c r="H83" s="460"/>
      <c r="I83" s="307">
        <v>0</v>
      </c>
    </row>
    <row r="84" spans="1:9" ht="15" thickBot="1" x14ac:dyDescent="0.35">
      <c r="A84" s="139"/>
      <c r="C84" s="299"/>
      <c r="D84" s="300"/>
      <c r="E84" s="301"/>
      <c r="F84" s="301"/>
      <c r="G84" s="300"/>
      <c r="H84" s="469"/>
      <c r="I84" s="401"/>
    </row>
    <row r="85" spans="1:9" s="306" customFormat="1" ht="15" thickBot="1" x14ac:dyDescent="0.35">
      <c r="A85" s="481" t="s">
        <v>414</v>
      </c>
      <c r="B85" s="482"/>
      <c r="C85" s="295">
        <v>351</v>
      </c>
      <c r="D85" s="295">
        <v>446.38</v>
      </c>
      <c r="E85" s="286">
        <v>311.28502999999995</v>
      </c>
      <c r="F85" s="286">
        <v>33.715939999999996</v>
      </c>
      <c r="G85" s="295">
        <v>101</v>
      </c>
      <c r="H85" s="466">
        <v>673</v>
      </c>
      <c r="I85" s="467">
        <v>-212</v>
      </c>
    </row>
    <row r="86" spans="1:9" ht="15" thickBot="1" x14ac:dyDescent="0.35">
      <c r="A86" s="139"/>
      <c r="B86" s="140"/>
      <c r="C86" s="233"/>
      <c r="D86" s="234"/>
      <c r="E86" s="232"/>
      <c r="F86" s="232"/>
      <c r="G86" s="234"/>
      <c r="H86" s="460"/>
      <c r="I86" s="307"/>
    </row>
    <row r="87" spans="1:9" s="306" customFormat="1" ht="15" thickBot="1" x14ac:dyDescent="0.35">
      <c r="A87" s="483" t="s">
        <v>415</v>
      </c>
      <c r="B87" s="484"/>
      <c r="C87" s="302">
        <v>22458</v>
      </c>
      <c r="D87" s="302">
        <v>18526.98</v>
      </c>
      <c r="E87" s="303">
        <v>1922.5932400000002</v>
      </c>
      <c r="F87" s="303">
        <v>7783.7294300000003</v>
      </c>
      <c r="G87" s="302">
        <v>8821</v>
      </c>
      <c r="H87" s="466">
        <v>15731.5</v>
      </c>
      <c r="I87" s="302" t="e">
        <v>#REF!</v>
      </c>
    </row>
    <row r="88" spans="1:9" s="306" customFormat="1" x14ac:dyDescent="0.3">
      <c r="A88" s="400"/>
      <c r="B88" s="400"/>
      <c r="C88" s="399"/>
      <c r="D88" s="399"/>
      <c r="E88" s="399"/>
      <c r="F88" s="399"/>
      <c r="G88" s="399"/>
      <c r="H88"/>
      <c r="I88" s="399"/>
    </row>
    <row r="89" spans="1:9" x14ac:dyDescent="0.3">
      <c r="E89" s="234"/>
      <c r="H89"/>
    </row>
    <row r="90" spans="1:9" x14ac:dyDescent="0.3">
      <c r="H90"/>
    </row>
    <row r="91" spans="1:9" x14ac:dyDescent="0.3">
      <c r="H91"/>
    </row>
    <row r="92" spans="1:9" x14ac:dyDescent="0.3">
      <c r="H92"/>
    </row>
    <row r="93" spans="1:9" x14ac:dyDescent="0.3">
      <c r="H93"/>
    </row>
    <row r="94" spans="1:9" x14ac:dyDescent="0.3">
      <c r="H94"/>
    </row>
    <row r="95" spans="1:9" x14ac:dyDescent="0.3">
      <c r="H95"/>
    </row>
    <row r="96" spans="1:9" x14ac:dyDescent="0.3">
      <c r="H96"/>
    </row>
    <row r="97" spans="8:8" x14ac:dyDescent="0.3">
      <c r="H97"/>
    </row>
    <row r="98" spans="8:8" x14ac:dyDescent="0.3">
      <c r="H98"/>
    </row>
    <row r="99" spans="8:8" x14ac:dyDescent="0.3">
      <c r="H99"/>
    </row>
    <row r="100" spans="8:8" x14ac:dyDescent="0.3">
      <c r="H100"/>
    </row>
    <row r="101" spans="8:8" x14ac:dyDescent="0.3">
      <c r="H101"/>
    </row>
    <row r="102" spans="8:8" x14ac:dyDescent="0.3">
      <c r="H102"/>
    </row>
    <row r="103" spans="8:8" x14ac:dyDescent="0.3">
      <c r="H103"/>
    </row>
    <row r="104" spans="8:8" x14ac:dyDescent="0.3">
      <c r="H104"/>
    </row>
    <row r="105" spans="8:8" x14ac:dyDescent="0.3">
      <c r="H105"/>
    </row>
    <row r="106" spans="8:8" x14ac:dyDescent="0.3">
      <c r="H106"/>
    </row>
    <row r="107" spans="8:8" x14ac:dyDescent="0.3">
      <c r="H107"/>
    </row>
    <row r="108" spans="8:8" x14ac:dyDescent="0.3">
      <c r="H108"/>
    </row>
    <row r="109" spans="8:8" x14ac:dyDescent="0.3">
      <c r="H109"/>
    </row>
    <row r="110" spans="8:8" x14ac:dyDescent="0.3">
      <c r="H110"/>
    </row>
    <row r="111" spans="8:8" x14ac:dyDescent="0.3">
      <c r="H111"/>
    </row>
    <row r="112" spans="8:8" x14ac:dyDescent="0.3">
      <c r="H112"/>
    </row>
    <row r="113" spans="8:8" x14ac:dyDescent="0.3">
      <c r="H113"/>
    </row>
    <row r="114" spans="8:8" x14ac:dyDescent="0.3">
      <c r="H114"/>
    </row>
    <row r="115" spans="8:8" x14ac:dyDescent="0.3">
      <c r="H115"/>
    </row>
    <row r="116" spans="8:8" x14ac:dyDescent="0.3">
      <c r="H116"/>
    </row>
    <row r="117" spans="8:8" x14ac:dyDescent="0.3">
      <c r="H117"/>
    </row>
    <row r="118" spans="8:8" x14ac:dyDescent="0.3">
      <c r="H118"/>
    </row>
    <row r="119" spans="8:8" x14ac:dyDescent="0.3">
      <c r="H119"/>
    </row>
    <row r="120" spans="8:8" x14ac:dyDescent="0.3">
      <c r="H120"/>
    </row>
    <row r="121" spans="8:8" x14ac:dyDescent="0.3">
      <c r="H121"/>
    </row>
    <row r="122" spans="8:8" x14ac:dyDescent="0.3">
      <c r="H122"/>
    </row>
    <row r="123" spans="8:8" x14ac:dyDescent="0.3">
      <c r="H123"/>
    </row>
    <row r="124" spans="8:8" x14ac:dyDescent="0.3">
      <c r="H124"/>
    </row>
    <row r="125" spans="8:8" x14ac:dyDescent="0.3">
      <c r="H125"/>
    </row>
    <row r="126" spans="8:8" x14ac:dyDescent="0.3">
      <c r="H126"/>
    </row>
    <row r="127" spans="8:8" x14ac:dyDescent="0.3">
      <c r="H127"/>
    </row>
    <row r="128" spans="8:8" x14ac:dyDescent="0.3">
      <c r="H128"/>
    </row>
    <row r="129" spans="8:8" x14ac:dyDescent="0.3">
      <c r="H129"/>
    </row>
    <row r="130" spans="8:8" x14ac:dyDescent="0.3">
      <c r="H130"/>
    </row>
    <row r="131" spans="8:8" x14ac:dyDescent="0.3">
      <c r="H131"/>
    </row>
    <row r="132" spans="8:8" x14ac:dyDescent="0.3">
      <c r="H132"/>
    </row>
    <row r="133" spans="8:8" x14ac:dyDescent="0.3">
      <c r="H133"/>
    </row>
    <row r="134" spans="8:8" x14ac:dyDescent="0.3">
      <c r="H134"/>
    </row>
    <row r="135" spans="8:8" x14ac:dyDescent="0.3">
      <c r="H135"/>
    </row>
    <row r="136" spans="8:8" x14ac:dyDescent="0.3">
      <c r="H136"/>
    </row>
    <row r="137" spans="8:8" x14ac:dyDescent="0.3">
      <c r="H137"/>
    </row>
    <row r="138" spans="8:8" x14ac:dyDescent="0.3">
      <c r="H138"/>
    </row>
    <row r="139" spans="8:8" x14ac:dyDescent="0.3">
      <c r="H139"/>
    </row>
    <row r="140" spans="8:8" x14ac:dyDescent="0.3">
      <c r="H140"/>
    </row>
    <row r="141" spans="8:8" x14ac:dyDescent="0.3">
      <c r="H141"/>
    </row>
    <row r="142" spans="8:8" x14ac:dyDescent="0.3">
      <c r="H142"/>
    </row>
    <row r="143" spans="8:8" x14ac:dyDescent="0.3">
      <c r="H143"/>
    </row>
    <row r="144" spans="8:8" x14ac:dyDescent="0.3">
      <c r="H144"/>
    </row>
    <row r="145" spans="8:8" x14ac:dyDescent="0.3">
      <c r="H145"/>
    </row>
    <row r="146" spans="8:8" x14ac:dyDescent="0.3">
      <c r="H146"/>
    </row>
    <row r="147" spans="8:8" x14ac:dyDescent="0.3">
      <c r="H147"/>
    </row>
    <row r="148" spans="8:8" x14ac:dyDescent="0.3">
      <c r="H148"/>
    </row>
    <row r="149" spans="8:8" x14ac:dyDescent="0.3">
      <c r="H149"/>
    </row>
    <row r="150" spans="8:8" x14ac:dyDescent="0.3">
      <c r="H150"/>
    </row>
    <row r="151" spans="8:8" x14ac:dyDescent="0.3">
      <c r="H151"/>
    </row>
    <row r="152" spans="8:8" x14ac:dyDescent="0.3">
      <c r="H152"/>
    </row>
    <row r="153" spans="8:8" x14ac:dyDescent="0.3">
      <c r="H153"/>
    </row>
    <row r="154" spans="8:8" x14ac:dyDescent="0.3">
      <c r="H154"/>
    </row>
    <row r="155" spans="8:8" x14ac:dyDescent="0.3">
      <c r="H155"/>
    </row>
    <row r="156" spans="8:8" x14ac:dyDescent="0.3">
      <c r="H156"/>
    </row>
    <row r="157" spans="8:8" x14ac:dyDescent="0.3">
      <c r="H157"/>
    </row>
    <row r="158" spans="8:8" x14ac:dyDescent="0.3">
      <c r="H158"/>
    </row>
    <row r="159" spans="8:8" x14ac:dyDescent="0.3">
      <c r="H159"/>
    </row>
    <row r="160" spans="8:8" x14ac:dyDescent="0.3">
      <c r="H160"/>
    </row>
    <row r="161" spans="8:8" x14ac:dyDescent="0.3">
      <c r="H161"/>
    </row>
    <row r="162" spans="8:8" x14ac:dyDescent="0.3">
      <c r="H162"/>
    </row>
    <row r="163" spans="8:8" x14ac:dyDescent="0.3">
      <c r="H163"/>
    </row>
    <row r="164" spans="8:8" x14ac:dyDescent="0.3">
      <c r="H164"/>
    </row>
    <row r="165" spans="8:8" x14ac:dyDescent="0.3">
      <c r="H165"/>
    </row>
    <row r="166" spans="8:8" x14ac:dyDescent="0.3">
      <c r="H166"/>
    </row>
    <row r="167" spans="8:8" x14ac:dyDescent="0.3">
      <c r="H167"/>
    </row>
    <row r="168" spans="8:8" x14ac:dyDescent="0.3">
      <c r="H168"/>
    </row>
    <row r="169" spans="8:8" x14ac:dyDescent="0.3">
      <c r="H169"/>
    </row>
    <row r="170" spans="8:8" x14ac:dyDescent="0.3">
      <c r="H170"/>
    </row>
    <row r="171" spans="8:8" x14ac:dyDescent="0.3">
      <c r="H171"/>
    </row>
    <row r="172" spans="8:8" x14ac:dyDescent="0.3">
      <c r="H172"/>
    </row>
    <row r="173" spans="8:8" x14ac:dyDescent="0.3">
      <c r="H173"/>
    </row>
    <row r="174" spans="8:8" x14ac:dyDescent="0.3">
      <c r="H174"/>
    </row>
    <row r="175" spans="8:8" x14ac:dyDescent="0.3">
      <c r="H175"/>
    </row>
    <row r="176" spans="8:8" x14ac:dyDescent="0.3">
      <c r="H176"/>
    </row>
    <row r="177" spans="8:8" x14ac:dyDescent="0.3">
      <c r="H177"/>
    </row>
    <row r="178" spans="8:8" x14ac:dyDescent="0.3">
      <c r="H178"/>
    </row>
    <row r="179" spans="8:8" x14ac:dyDescent="0.3">
      <c r="H179"/>
    </row>
    <row r="180" spans="8:8" x14ac:dyDescent="0.3">
      <c r="H180"/>
    </row>
    <row r="181" spans="8:8" x14ac:dyDescent="0.3">
      <c r="H181"/>
    </row>
    <row r="182" spans="8:8" x14ac:dyDescent="0.3">
      <c r="H182"/>
    </row>
    <row r="183" spans="8:8" x14ac:dyDescent="0.3">
      <c r="H183"/>
    </row>
    <row r="184" spans="8:8" x14ac:dyDescent="0.3">
      <c r="H184"/>
    </row>
    <row r="185" spans="8:8" x14ac:dyDescent="0.3">
      <c r="H185"/>
    </row>
    <row r="186" spans="8:8" x14ac:dyDescent="0.3">
      <c r="H186"/>
    </row>
    <row r="187" spans="8:8" x14ac:dyDescent="0.3">
      <c r="H187"/>
    </row>
    <row r="188" spans="8:8" x14ac:dyDescent="0.3">
      <c r="H188"/>
    </row>
    <row r="189" spans="8:8" x14ac:dyDescent="0.3">
      <c r="H189"/>
    </row>
    <row r="190" spans="8:8" x14ac:dyDescent="0.3">
      <c r="H190"/>
    </row>
    <row r="191" spans="8:8" x14ac:dyDescent="0.3">
      <c r="H191"/>
    </row>
    <row r="192" spans="8:8" x14ac:dyDescent="0.3">
      <c r="H192"/>
    </row>
    <row r="193" spans="8:8" x14ac:dyDescent="0.3">
      <c r="H193"/>
    </row>
    <row r="194" spans="8:8" x14ac:dyDescent="0.3">
      <c r="H194"/>
    </row>
    <row r="195" spans="8:8" x14ac:dyDescent="0.3">
      <c r="H195"/>
    </row>
    <row r="196" spans="8:8" x14ac:dyDescent="0.3">
      <c r="H196"/>
    </row>
    <row r="197" spans="8:8" x14ac:dyDescent="0.3">
      <c r="H197"/>
    </row>
    <row r="198" spans="8:8" x14ac:dyDescent="0.3">
      <c r="H198"/>
    </row>
    <row r="199" spans="8:8" x14ac:dyDescent="0.3">
      <c r="H199"/>
    </row>
    <row r="200" spans="8:8" x14ac:dyDescent="0.3">
      <c r="H200"/>
    </row>
    <row r="201" spans="8:8" x14ac:dyDescent="0.3">
      <c r="H201"/>
    </row>
    <row r="202" spans="8:8" x14ac:dyDescent="0.3">
      <c r="H202"/>
    </row>
    <row r="203" spans="8:8" x14ac:dyDescent="0.3">
      <c r="H203"/>
    </row>
    <row r="204" spans="8:8" x14ac:dyDescent="0.3">
      <c r="H204"/>
    </row>
    <row r="205" spans="8:8" x14ac:dyDescent="0.3">
      <c r="H205"/>
    </row>
    <row r="206" spans="8:8" x14ac:dyDescent="0.3">
      <c r="H206"/>
    </row>
    <row r="207" spans="8:8" x14ac:dyDescent="0.3">
      <c r="H207"/>
    </row>
    <row r="208" spans="8:8" x14ac:dyDescent="0.3">
      <c r="H208"/>
    </row>
    <row r="209" spans="8:8" x14ac:dyDescent="0.3">
      <c r="H209"/>
    </row>
    <row r="210" spans="8:8" x14ac:dyDescent="0.3">
      <c r="H210"/>
    </row>
    <row r="211" spans="8:8" x14ac:dyDescent="0.3">
      <c r="H211"/>
    </row>
    <row r="212" spans="8:8" x14ac:dyDescent="0.3">
      <c r="H212"/>
    </row>
    <row r="213" spans="8:8" x14ac:dyDescent="0.3">
      <c r="H213"/>
    </row>
    <row r="214" spans="8:8" x14ac:dyDescent="0.3">
      <c r="H214"/>
    </row>
    <row r="215" spans="8:8" x14ac:dyDescent="0.3">
      <c r="H215"/>
    </row>
    <row r="216" spans="8:8" x14ac:dyDescent="0.3">
      <c r="H216"/>
    </row>
    <row r="217" spans="8:8" x14ac:dyDescent="0.3">
      <c r="H217"/>
    </row>
    <row r="218" spans="8:8" x14ac:dyDescent="0.3">
      <c r="H218"/>
    </row>
    <row r="219" spans="8:8" x14ac:dyDescent="0.3">
      <c r="H219"/>
    </row>
    <row r="220" spans="8:8" x14ac:dyDescent="0.3">
      <c r="H220"/>
    </row>
    <row r="221" spans="8:8" x14ac:dyDescent="0.3">
      <c r="H221"/>
    </row>
    <row r="222" spans="8:8" x14ac:dyDescent="0.3">
      <c r="H222"/>
    </row>
    <row r="223" spans="8:8" x14ac:dyDescent="0.3">
      <c r="H223"/>
    </row>
    <row r="224" spans="8:8" x14ac:dyDescent="0.3">
      <c r="H224"/>
    </row>
    <row r="225" spans="8:8" x14ac:dyDescent="0.3">
      <c r="H225"/>
    </row>
    <row r="226" spans="8:8" x14ac:dyDescent="0.3">
      <c r="H226"/>
    </row>
    <row r="227" spans="8:8" x14ac:dyDescent="0.3">
      <c r="H227"/>
    </row>
    <row r="228" spans="8:8" x14ac:dyDescent="0.3">
      <c r="H228"/>
    </row>
    <row r="229" spans="8:8" x14ac:dyDescent="0.3">
      <c r="H229"/>
    </row>
    <row r="230" spans="8:8" x14ac:dyDescent="0.3">
      <c r="H230"/>
    </row>
    <row r="231" spans="8:8" x14ac:dyDescent="0.3">
      <c r="H231"/>
    </row>
    <row r="232" spans="8:8" x14ac:dyDescent="0.3">
      <c r="H232"/>
    </row>
    <row r="233" spans="8:8" x14ac:dyDescent="0.3">
      <c r="H233"/>
    </row>
    <row r="234" spans="8:8" x14ac:dyDescent="0.3">
      <c r="H234"/>
    </row>
    <row r="235" spans="8:8" x14ac:dyDescent="0.3">
      <c r="H235"/>
    </row>
    <row r="236" spans="8:8" x14ac:dyDescent="0.3">
      <c r="H236"/>
    </row>
    <row r="237" spans="8:8" x14ac:dyDescent="0.3">
      <c r="H237"/>
    </row>
    <row r="238" spans="8:8" x14ac:dyDescent="0.3">
      <c r="H238"/>
    </row>
    <row r="239" spans="8:8" x14ac:dyDescent="0.3">
      <c r="H239"/>
    </row>
    <row r="240" spans="8:8" x14ac:dyDescent="0.3">
      <c r="H240"/>
    </row>
    <row r="241" spans="8:8" x14ac:dyDescent="0.3">
      <c r="H241"/>
    </row>
    <row r="242" spans="8:8" x14ac:dyDescent="0.3">
      <c r="H242"/>
    </row>
    <row r="243" spans="8:8" x14ac:dyDescent="0.3">
      <c r="H243"/>
    </row>
    <row r="244" spans="8:8" x14ac:dyDescent="0.3">
      <c r="H244"/>
    </row>
    <row r="245" spans="8:8" x14ac:dyDescent="0.3">
      <c r="H245"/>
    </row>
    <row r="246" spans="8:8" x14ac:dyDescent="0.3">
      <c r="H246"/>
    </row>
    <row r="247" spans="8:8" x14ac:dyDescent="0.3">
      <c r="H247"/>
    </row>
    <row r="248" spans="8:8" x14ac:dyDescent="0.3">
      <c r="H248"/>
    </row>
    <row r="249" spans="8:8" x14ac:dyDescent="0.3">
      <c r="H249"/>
    </row>
    <row r="250" spans="8:8" x14ac:dyDescent="0.3">
      <c r="H250"/>
    </row>
    <row r="251" spans="8:8" x14ac:dyDescent="0.3">
      <c r="H251"/>
    </row>
    <row r="252" spans="8:8" x14ac:dyDescent="0.3">
      <c r="H252"/>
    </row>
    <row r="253" spans="8:8" x14ac:dyDescent="0.3">
      <c r="H253"/>
    </row>
    <row r="254" spans="8:8" x14ac:dyDescent="0.3">
      <c r="H254"/>
    </row>
    <row r="255" spans="8:8" x14ac:dyDescent="0.3">
      <c r="H255"/>
    </row>
    <row r="256" spans="8:8" x14ac:dyDescent="0.3">
      <c r="H256"/>
    </row>
    <row r="257" spans="8:8" x14ac:dyDescent="0.3">
      <c r="H257"/>
    </row>
    <row r="258" spans="8:8" x14ac:dyDescent="0.3">
      <c r="H258"/>
    </row>
    <row r="259" spans="8:8" x14ac:dyDescent="0.3">
      <c r="H259"/>
    </row>
    <row r="260" spans="8:8" x14ac:dyDescent="0.3">
      <c r="H260"/>
    </row>
    <row r="261" spans="8:8" x14ac:dyDescent="0.3">
      <c r="H261"/>
    </row>
    <row r="262" spans="8:8" x14ac:dyDescent="0.3">
      <c r="H262"/>
    </row>
    <row r="263" spans="8:8" x14ac:dyDescent="0.3">
      <c r="H263"/>
    </row>
    <row r="264" spans="8:8" x14ac:dyDescent="0.3">
      <c r="H264"/>
    </row>
    <row r="265" spans="8:8" x14ac:dyDescent="0.3">
      <c r="H265"/>
    </row>
    <row r="266" spans="8:8" x14ac:dyDescent="0.3">
      <c r="H266"/>
    </row>
    <row r="267" spans="8:8" x14ac:dyDescent="0.3">
      <c r="H267"/>
    </row>
    <row r="268" spans="8:8" x14ac:dyDescent="0.3">
      <c r="H268"/>
    </row>
    <row r="269" spans="8:8" x14ac:dyDescent="0.3">
      <c r="H269"/>
    </row>
    <row r="270" spans="8:8" x14ac:dyDescent="0.3">
      <c r="H270"/>
    </row>
    <row r="271" spans="8:8" x14ac:dyDescent="0.3">
      <c r="H271"/>
    </row>
    <row r="272" spans="8:8" x14ac:dyDescent="0.3">
      <c r="H272"/>
    </row>
    <row r="273" spans="8:8" x14ac:dyDescent="0.3">
      <c r="H273"/>
    </row>
    <row r="274" spans="8:8" x14ac:dyDescent="0.3">
      <c r="H274"/>
    </row>
    <row r="275" spans="8:8" x14ac:dyDescent="0.3">
      <c r="H275"/>
    </row>
    <row r="276" spans="8:8" x14ac:dyDescent="0.3">
      <c r="H276"/>
    </row>
    <row r="277" spans="8:8" x14ac:dyDescent="0.3">
      <c r="H277"/>
    </row>
    <row r="278" spans="8:8" x14ac:dyDescent="0.3">
      <c r="H278"/>
    </row>
    <row r="279" spans="8:8" x14ac:dyDescent="0.3">
      <c r="H279"/>
    </row>
    <row r="280" spans="8:8" x14ac:dyDescent="0.3">
      <c r="H280"/>
    </row>
    <row r="281" spans="8:8" x14ac:dyDescent="0.3">
      <c r="H281"/>
    </row>
    <row r="282" spans="8:8" x14ac:dyDescent="0.3">
      <c r="H282"/>
    </row>
    <row r="283" spans="8:8" x14ac:dyDescent="0.3">
      <c r="H283"/>
    </row>
    <row r="284" spans="8:8" x14ac:dyDescent="0.3">
      <c r="H284"/>
    </row>
    <row r="285" spans="8:8" x14ac:dyDescent="0.3">
      <c r="H285"/>
    </row>
    <row r="286" spans="8:8" x14ac:dyDescent="0.3">
      <c r="H286"/>
    </row>
    <row r="287" spans="8:8" x14ac:dyDescent="0.3">
      <c r="H287"/>
    </row>
    <row r="288" spans="8:8" x14ac:dyDescent="0.3">
      <c r="H288"/>
    </row>
    <row r="289" spans="8:8" x14ac:dyDescent="0.3">
      <c r="H289"/>
    </row>
    <row r="290" spans="8:8" x14ac:dyDescent="0.3">
      <c r="H290"/>
    </row>
    <row r="291" spans="8:8" x14ac:dyDescent="0.3">
      <c r="H291"/>
    </row>
    <row r="292" spans="8:8" x14ac:dyDescent="0.3">
      <c r="H292"/>
    </row>
    <row r="293" spans="8:8" x14ac:dyDescent="0.3">
      <c r="H293"/>
    </row>
    <row r="294" spans="8:8" x14ac:dyDescent="0.3">
      <c r="H294"/>
    </row>
    <row r="295" spans="8:8" x14ac:dyDescent="0.3">
      <c r="H295"/>
    </row>
    <row r="296" spans="8:8" x14ac:dyDescent="0.3">
      <c r="H296"/>
    </row>
    <row r="297" spans="8:8" x14ac:dyDescent="0.3">
      <c r="H297"/>
    </row>
    <row r="298" spans="8:8" x14ac:dyDescent="0.3">
      <c r="H298"/>
    </row>
    <row r="299" spans="8:8" x14ac:dyDescent="0.3">
      <c r="H299"/>
    </row>
    <row r="300" spans="8:8" x14ac:dyDescent="0.3">
      <c r="H300"/>
    </row>
    <row r="301" spans="8:8" x14ac:dyDescent="0.3">
      <c r="H301"/>
    </row>
    <row r="302" spans="8:8" x14ac:dyDescent="0.3">
      <c r="H302"/>
    </row>
    <row r="303" spans="8:8" x14ac:dyDescent="0.3">
      <c r="H303"/>
    </row>
    <row r="304" spans="8:8" x14ac:dyDescent="0.3">
      <c r="H304"/>
    </row>
    <row r="305" spans="8:8" x14ac:dyDescent="0.3">
      <c r="H305"/>
    </row>
    <row r="306" spans="8:8" x14ac:dyDescent="0.3">
      <c r="H306"/>
    </row>
    <row r="307" spans="8:8" x14ac:dyDescent="0.3">
      <c r="H307"/>
    </row>
    <row r="308" spans="8:8" x14ac:dyDescent="0.3">
      <c r="H308"/>
    </row>
    <row r="309" spans="8:8" x14ac:dyDescent="0.3">
      <c r="H309"/>
    </row>
    <row r="310" spans="8:8" x14ac:dyDescent="0.3">
      <c r="H310"/>
    </row>
    <row r="311" spans="8:8" x14ac:dyDescent="0.3">
      <c r="H311"/>
    </row>
    <row r="312" spans="8:8" x14ac:dyDescent="0.3">
      <c r="H312"/>
    </row>
    <row r="313" spans="8:8" x14ac:dyDescent="0.3">
      <c r="H313"/>
    </row>
    <row r="314" spans="8:8" x14ac:dyDescent="0.3">
      <c r="H314"/>
    </row>
    <row r="315" spans="8:8" x14ac:dyDescent="0.3">
      <c r="H315"/>
    </row>
    <row r="316" spans="8:8" x14ac:dyDescent="0.3">
      <c r="H316"/>
    </row>
    <row r="317" spans="8:8" x14ac:dyDescent="0.3">
      <c r="H317"/>
    </row>
    <row r="318" spans="8:8" x14ac:dyDescent="0.3">
      <c r="H318"/>
    </row>
    <row r="319" spans="8:8" x14ac:dyDescent="0.3">
      <c r="H319"/>
    </row>
    <row r="320" spans="8:8" x14ac:dyDescent="0.3">
      <c r="H320"/>
    </row>
    <row r="321" spans="8:8" x14ac:dyDescent="0.3">
      <c r="H321"/>
    </row>
    <row r="322" spans="8:8" x14ac:dyDescent="0.3">
      <c r="H322"/>
    </row>
    <row r="323" spans="8:8" x14ac:dyDescent="0.3">
      <c r="H323"/>
    </row>
    <row r="324" spans="8:8" x14ac:dyDescent="0.3">
      <c r="H324"/>
    </row>
    <row r="325" spans="8:8" x14ac:dyDescent="0.3">
      <c r="H325"/>
    </row>
    <row r="326" spans="8:8" x14ac:dyDescent="0.3">
      <c r="H326"/>
    </row>
    <row r="327" spans="8:8" x14ac:dyDescent="0.3">
      <c r="H327"/>
    </row>
    <row r="328" spans="8:8" x14ac:dyDescent="0.3">
      <c r="H328"/>
    </row>
    <row r="329" spans="8:8" x14ac:dyDescent="0.3">
      <c r="H329"/>
    </row>
    <row r="330" spans="8:8" x14ac:dyDescent="0.3">
      <c r="H330"/>
    </row>
    <row r="331" spans="8:8" x14ac:dyDescent="0.3">
      <c r="H331"/>
    </row>
    <row r="332" spans="8:8" x14ac:dyDescent="0.3">
      <c r="H332"/>
    </row>
    <row r="333" spans="8:8" x14ac:dyDescent="0.3">
      <c r="H333"/>
    </row>
    <row r="334" spans="8:8" x14ac:dyDescent="0.3">
      <c r="H334"/>
    </row>
    <row r="335" spans="8:8" x14ac:dyDescent="0.3">
      <c r="H335"/>
    </row>
    <row r="336" spans="8:8" x14ac:dyDescent="0.3">
      <c r="H336"/>
    </row>
    <row r="337" spans="8:8" x14ac:dyDescent="0.3">
      <c r="H337"/>
    </row>
    <row r="338" spans="8:8" x14ac:dyDescent="0.3">
      <c r="H338"/>
    </row>
    <row r="339" spans="8:8" x14ac:dyDescent="0.3">
      <c r="H339"/>
    </row>
    <row r="340" spans="8:8" x14ac:dyDescent="0.3">
      <c r="H340"/>
    </row>
    <row r="341" spans="8:8" x14ac:dyDescent="0.3">
      <c r="H341"/>
    </row>
    <row r="342" spans="8:8" x14ac:dyDescent="0.3">
      <c r="H342"/>
    </row>
    <row r="343" spans="8:8" x14ac:dyDescent="0.3">
      <c r="H343"/>
    </row>
    <row r="344" spans="8:8" x14ac:dyDescent="0.3">
      <c r="H344"/>
    </row>
    <row r="345" spans="8:8" x14ac:dyDescent="0.3">
      <c r="H345"/>
    </row>
    <row r="346" spans="8:8" x14ac:dyDescent="0.3">
      <c r="H346"/>
    </row>
    <row r="347" spans="8:8" x14ac:dyDescent="0.3">
      <c r="H347"/>
    </row>
    <row r="348" spans="8:8" x14ac:dyDescent="0.3">
      <c r="H348"/>
    </row>
    <row r="349" spans="8:8" x14ac:dyDescent="0.3">
      <c r="H349"/>
    </row>
    <row r="350" spans="8:8" x14ac:dyDescent="0.3">
      <c r="H350"/>
    </row>
    <row r="351" spans="8:8" x14ac:dyDescent="0.3">
      <c r="H351"/>
    </row>
    <row r="352" spans="8:8" x14ac:dyDescent="0.3">
      <c r="H352"/>
    </row>
    <row r="353" spans="8:8" x14ac:dyDescent="0.3">
      <c r="H353"/>
    </row>
    <row r="354" spans="8:8" x14ac:dyDescent="0.3">
      <c r="H354"/>
    </row>
    <row r="355" spans="8:8" x14ac:dyDescent="0.3">
      <c r="H355"/>
    </row>
    <row r="356" spans="8:8" x14ac:dyDescent="0.3">
      <c r="H356"/>
    </row>
    <row r="357" spans="8:8" x14ac:dyDescent="0.3">
      <c r="H357"/>
    </row>
    <row r="358" spans="8:8" x14ac:dyDescent="0.3">
      <c r="H358"/>
    </row>
    <row r="359" spans="8:8" x14ac:dyDescent="0.3">
      <c r="H359"/>
    </row>
    <row r="360" spans="8:8" x14ac:dyDescent="0.3">
      <c r="H360"/>
    </row>
    <row r="361" spans="8:8" x14ac:dyDescent="0.3">
      <c r="H361"/>
    </row>
    <row r="362" spans="8:8" x14ac:dyDescent="0.3">
      <c r="H362"/>
    </row>
    <row r="363" spans="8:8" x14ac:dyDescent="0.3">
      <c r="H363"/>
    </row>
    <row r="364" spans="8:8" x14ac:dyDescent="0.3">
      <c r="H364"/>
    </row>
    <row r="365" spans="8:8" x14ac:dyDescent="0.3">
      <c r="H365"/>
    </row>
    <row r="366" spans="8:8" x14ac:dyDescent="0.3">
      <c r="H366"/>
    </row>
    <row r="367" spans="8:8" x14ac:dyDescent="0.3">
      <c r="H367"/>
    </row>
    <row r="368" spans="8:8" x14ac:dyDescent="0.3">
      <c r="H368"/>
    </row>
    <row r="369" spans="8:8" x14ac:dyDescent="0.3">
      <c r="H369"/>
    </row>
    <row r="370" spans="8:8" x14ac:dyDescent="0.3">
      <c r="H370"/>
    </row>
    <row r="371" spans="8:8" x14ac:dyDescent="0.3">
      <c r="H371"/>
    </row>
    <row r="372" spans="8:8" x14ac:dyDescent="0.3">
      <c r="H372"/>
    </row>
    <row r="373" spans="8:8" x14ac:dyDescent="0.3">
      <c r="H373"/>
    </row>
    <row r="374" spans="8:8" x14ac:dyDescent="0.3">
      <c r="H374"/>
    </row>
    <row r="375" spans="8:8" x14ac:dyDescent="0.3">
      <c r="H375"/>
    </row>
    <row r="376" spans="8:8" x14ac:dyDescent="0.3">
      <c r="H376"/>
    </row>
    <row r="377" spans="8:8" x14ac:dyDescent="0.3">
      <c r="H377"/>
    </row>
    <row r="378" spans="8:8" x14ac:dyDescent="0.3">
      <c r="H378"/>
    </row>
    <row r="379" spans="8:8" x14ac:dyDescent="0.3">
      <c r="H379"/>
    </row>
    <row r="380" spans="8:8" x14ac:dyDescent="0.3">
      <c r="H380"/>
    </row>
    <row r="381" spans="8:8" x14ac:dyDescent="0.3">
      <c r="H381"/>
    </row>
    <row r="382" spans="8:8" x14ac:dyDescent="0.3">
      <c r="H382"/>
    </row>
    <row r="383" spans="8:8" x14ac:dyDescent="0.3">
      <c r="H383"/>
    </row>
    <row r="384" spans="8:8" x14ac:dyDescent="0.3">
      <c r="H384"/>
    </row>
    <row r="385" spans="8:8" x14ac:dyDescent="0.3">
      <c r="H385"/>
    </row>
    <row r="386" spans="8:8" x14ac:dyDescent="0.3">
      <c r="H386"/>
    </row>
    <row r="387" spans="8:8" x14ac:dyDescent="0.3">
      <c r="H387"/>
    </row>
    <row r="388" spans="8:8" x14ac:dyDescent="0.3">
      <c r="H388"/>
    </row>
    <row r="389" spans="8:8" x14ac:dyDescent="0.3">
      <c r="H389"/>
    </row>
    <row r="390" spans="8:8" x14ac:dyDescent="0.3">
      <c r="H390"/>
    </row>
    <row r="391" spans="8:8" x14ac:dyDescent="0.3">
      <c r="H391"/>
    </row>
    <row r="392" spans="8:8" x14ac:dyDescent="0.3">
      <c r="H392"/>
    </row>
    <row r="393" spans="8:8" x14ac:dyDescent="0.3">
      <c r="H393"/>
    </row>
    <row r="394" spans="8:8" x14ac:dyDescent="0.3">
      <c r="H394"/>
    </row>
    <row r="395" spans="8:8" x14ac:dyDescent="0.3">
      <c r="H395"/>
    </row>
    <row r="396" spans="8:8" x14ac:dyDescent="0.3">
      <c r="H396"/>
    </row>
    <row r="397" spans="8:8" x14ac:dyDescent="0.3">
      <c r="H397"/>
    </row>
    <row r="398" spans="8:8" x14ac:dyDescent="0.3">
      <c r="H398"/>
    </row>
    <row r="399" spans="8:8" x14ac:dyDescent="0.3">
      <c r="H399"/>
    </row>
    <row r="400" spans="8:8" x14ac:dyDescent="0.3">
      <c r="H400"/>
    </row>
    <row r="401" spans="8:8" x14ac:dyDescent="0.3">
      <c r="H401"/>
    </row>
    <row r="402" spans="8:8" x14ac:dyDescent="0.3">
      <c r="H402"/>
    </row>
    <row r="403" spans="8:8" x14ac:dyDescent="0.3">
      <c r="H403"/>
    </row>
    <row r="404" spans="8:8" x14ac:dyDescent="0.3">
      <c r="H404"/>
    </row>
    <row r="405" spans="8:8" x14ac:dyDescent="0.3">
      <c r="H405"/>
    </row>
    <row r="406" spans="8:8" x14ac:dyDescent="0.3">
      <c r="H406"/>
    </row>
    <row r="407" spans="8:8" x14ac:dyDescent="0.3">
      <c r="H407"/>
    </row>
    <row r="408" spans="8:8" x14ac:dyDescent="0.3">
      <c r="H408"/>
    </row>
    <row r="409" spans="8:8" x14ac:dyDescent="0.3">
      <c r="H409"/>
    </row>
    <row r="410" spans="8:8" x14ac:dyDescent="0.3">
      <c r="H410"/>
    </row>
    <row r="411" spans="8:8" x14ac:dyDescent="0.3">
      <c r="H411"/>
    </row>
    <row r="412" spans="8:8" x14ac:dyDescent="0.3">
      <c r="H412"/>
    </row>
    <row r="413" spans="8:8" x14ac:dyDescent="0.3">
      <c r="H413"/>
    </row>
    <row r="414" spans="8:8" x14ac:dyDescent="0.3">
      <c r="H414"/>
    </row>
    <row r="415" spans="8:8" x14ac:dyDescent="0.3">
      <c r="H415"/>
    </row>
    <row r="416" spans="8:8" x14ac:dyDescent="0.3">
      <c r="H416"/>
    </row>
    <row r="417" spans="8:8" x14ac:dyDescent="0.3">
      <c r="H417"/>
    </row>
    <row r="418" spans="8:8" x14ac:dyDescent="0.3">
      <c r="H418"/>
    </row>
    <row r="419" spans="8:8" x14ac:dyDescent="0.3">
      <c r="H419"/>
    </row>
    <row r="420" spans="8:8" x14ac:dyDescent="0.3">
      <c r="H420"/>
    </row>
    <row r="421" spans="8:8" x14ac:dyDescent="0.3">
      <c r="H421"/>
    </row>
    <row r="422" spans="8:8" x14ac:dyDescent="0.3">
      <c r="H422"/>
    </row>
    <row r="423" spans="8:8" x14ac:dyDescent="0.3">
      <c r="H423"/>
    </row>
    <row r="424" spans="8:8" x14ac:dyDescent="0.3">
      <c r="H424"/>
    </row>
    <row r="425" spans="8:8" x14ac:dyDescent="0.3">
      <c r="H425"/>
    </row>
    <row r="426" spans="8:8" x14ac:dyDescent="0.3">
      <c r="H426"/>
    </row>
    <row r="427" spans="8:8" x14ac:dyDescent="0.3">
      <c r="H427"/>
    </row>
    <row r="428" spans="8:8" x14ac:dyDescent="0.3">
      <c r="H428"/>
    </row>
    <row r="429" spans="8:8" x14ac:dyDescent="0.3">
      <c r="H429"/>
    </row>
    <row r="430" spans="8:8" x14ac:dyDescent="0.3">
      <c r="H430"/>
    </row>
    <row r="431" spans="8:8" x14ac:dyDescent="0.3">
      <c r="H431"/>
    </row>
    <row r="432" spans="8:8" x14ac:dyDescent="0.3">
      <c r="H432"/>
    </row>
    <row r="433" spans="8:8" x14ac:dyDescent="0.3">
      <c r="H433"/>
    </row>
    <row r="434" spans="8:8" x14ac:dyDescent="0.3">
      <c r="H434"/>
    </row>
    <row r="435" spans="8:8" x14ac:dyDescent="0.3">
      <c r="H435"/>
    </row>
    <row r="436" spans="8:8" x14ac:dyDescent="0.3">
      <c r="H436"/>
    </row>
    <row r="437" spans="8:8" x14ac:dyDescent="0.3">
      <c r="H437"/>
    </row>
    <row r="438" spans="8:8" x14ac:dyDescent="0.3">
      <c r="H438"/>
    </row>
    <row r="439" spans="8:8" x14ac:dyDescent="0.3">
      <c r="H439"/>
    </row>
    <row r="440" spans="8:8" x14ac:dyDescent="0.3">
      <c r="H440"/>
    </row>
    <row r="441" spans="8:8" x14ac:dyDescent="0.3">
      <c r="H441"/>
    </row>
    <row r="442" spans="8:8" x14ac:dyDescent="0.3">
      <c r="H442"/>
    </row>
    <row r="443" spans="8:8" x14ac:dyDescent="0.3">
      <c r="H443"/>
    </row>
    <row r="444" spans="8:8" x14ac:dyDescent="0.3">
      <c r="H444"/>
    </row>
    <row r="445" spans="8:8" x14ac:dyDescent="0.3">
      <c r="H445"/>
    </row>
    <row r="446" spans="8:8" x14ac:dyDescent="0.3">
      <c r="H446"/>
    </row>
    <row r="447" spans="8:8" x14ac:dyDescent="0.3">
      <c r="H447"/>
    </row>
    <row r="448" spans="8:8" x14ac:dyDescent="0.3">
      <c r="H448"/>
    </row>
    <row r="449" spans="8:8" x14ac:dyDescent="0.3">
      <c r="H449"/>
    </row>
    <row r="450" spans="8:8" x14ac:dyDescent="0.3">
      <c r="H450"/>
    </row>
    <row r="451" spans="8:8" x14ac:dyDescent="0.3">
      <c r="H451"/>
    </row>
    <row r="452" spans="8:8" x14ac:dyDescent="0.3">
      <c r="H452"/>
    </row>
    <row r="453" spans="8:8" x14ac:dyDescent="0.3">
      <c r="H453"/>
    </row>
    <row r="454" spans="8:8" x14ac:dyDescent="0.3">
      <c r="H454"/>
    </row>
    <row r="455" spans="8:8" x14ac:dyDescent="0.3">
      <c r="H455"/>
    </row>
    <row r="456" spans="8:8" x14ac:dyDescent="0.3">
      <c r="H456"/>
    </row>
    <row r="457" spans="8:8" x14ac:dyDescent="0.3">
      <c r="H457"/>
    </row>
    <row r="458" spans="8:8" x14ac:dyDescent="0.3">
      <c r="H458"/>
    </row>
    <row r="459" spans="8:8" x14ac:dyDescent="0.3">
      <c r="H459"/>
    </row>
    <row r="460" spans="8:8" x14ac:dyDescent="0.3">
      <c r="H460"/>
    </row>
    <row r="461" spans="8:8" x14ac:dyDescent="0.3">
      <c r="H461"/>
    </row>
    <row r="462" spans="8:8" x14ac:dyDescent="0.3">
      <c r="H462"/>
    </row>
    <row r="463" spans="8:8" x14ac:dyDescent="0.3">
      <c r="H463"/>
    </row>
    <row r="464" spans="8:8" x14ac:dyDescent="0.3">
      <c r="H464"/>
    </row>
    <row r="465" spans="8:8" x14ac:dyDescent="0.3">
      <c r="H465"/>
    </row>
    <row r="466" spans="8:8" x14ac:dyDescent="0.3">
      <c r="H466"/>
    </row>
    <row r="467" spans="8:8" x14ac:dyDescent="0.3">
      <c r="H467"/>
    </row>
    <row r="468" spans="8:8" x14ac:dyDescent="0.3">
      <c r="H468"/>
    </row>
    <row r="469" spans="8:8" x14ac:dyDescent="0.3">
      <c r="H469"/>
    </row>
    <row r="470" spans="8:8" x14ac:dyDescent="0.3">
      <c r="H470"/>
    </row>
    <row r="471" spans="8:8" x14ac:dyDescent="0.3">
      <c r="H471"/>
    </row>
    <row r="472" spans="8:8" x14ac:dyDescent="0.3">
      <c r="H472"/>
    </row>
    <row r="473" spans="8:8" x14ac:dyDescent="0.3">
      <c r="H473"/>
    </row>
    <row r="474" spans="8:8" x14ac:dyDescent="0.3">
      <c r="H474"/>
    </row>
    <row r="475" spans="8:8" x14ac:dyDescent="0.3">
      <c r="H475"/>
    </row>
    <row r="476" spans="8:8" x14ac:dyDescent="0.3">
      <c r="H476"/>
    </row>
    <row r="477" spans="8:8" x14ac:dyDescent="0.3">
      <c r="H477"/>
    </row>
    <row r="478" spans="8:8" x14ac:dyDescent="0.3">
      <c r="H478"/>
    </row>
    <row r="479" spans="8:8" x14ac:dyDescent="0.3">
      <c r="H479"/>
    </row>
    <row r="480" spans="8:8" x14ac:dyDescent="0.3">
      <c r="H480"/>
    </row>
    <row r="481" spans="8:8" x14ac:dyDescent="0.3">
      <c r="H481"/>
    </row>
    <row r="482" spans="8:8" x14ac:dyDescent="0.3">
      <c r="H482"/>
    </row>
    <row r="483" spans="8:8" x14ac:dyDescent="0.3">
      <c r="H483"/>
    </row>
    <row r="484" spans="8:8" x14ac:dyDescent="0.3">
      <c r="H484"/>
    </row>
    <row r="485" spans="8:8" x14ac:dyDescent="0.3">
      <c r="H485"/>
    </row>
    <row r="486" spans="8:8" x14ac:dyDescent="0.3">
      <c r="H486"/>
    </row>
    <row r="487" spans="8:8" x14ac:dyDescent="0.3">
      <c r="H487"/>
    </row>
    <row r="488" spans="8:8" x14ac:dyDescent="0.3">
      <c r="H488"/>
    </row>
    <row r="489" spans="8:8" x14ac:dyDescent="0.3">
      <c r="H489"/>
    </row>
    <row r="490" spans="8:8" x14ac:dyDescent="0.3">
      <c r="H490"/>
    </row>
    <row r="491" spans="8:8" x14ac:dyDescent="0.3">
      <c r="H491"/>
    </row>
    <row r="492" spans="8:8" x14ac:dyDescent="0.3">
      <c r="H492"/>
    </row>
    <row r="493" spans="8:8" x14ac:dyDescent="0.3">
      <c r="H493"/>
    </row>
    <row r="494" spans="8:8" x14ac:dyDescent="0.3">
      <c r="H494"/>
    </row>
    <row r="495" spans="8:8" x14ac:dyDescent="0.3">
      <c r="H495"/>
    </row>
    <row r="496" spans="8:8" x14ac:dyDescent="0.3">
      <c r="H496"/>
    </row>
    <row r="497" spans="8:8" x14ac:dyDescent="0.3">
      <c r="H497"/>
    </row>
    <row r="498" spans="8:8" x14ac:dyDescent="0.3">
      <c r="H498"/>
    </row>
    <row r="499" spans="8:8" x14ac:dyDescent="0.3">
      <c r="H499"/>
    </row>
    <row r="500" spans="8:8" x14ac:dyDescent="0.3">
      <c r="H500"/>
    </row>
    <row r="501" spans="8:8" x14ac:dyDescent="0.3">
      <c r="H501"/>
    </row>
    <row r="502" spans="8:8" x14ac:dyDescent="0.3">
      <c r="H502"/>
    </row>
    <row r="503" spans="8:8" x14ac:dyDescent="0.3">
      <c r="H503"/>
    </row>
    <row r="504" spans="8:8" x14ac:dyDescent="0.3">
      <c r="H504"/>
    </row>
    <row r="505" spans="8:8" x14ac:dyDescent="0.3">
      <c r="H505"/>
    </row>
    <row r="506" spans="8:8" x14ac:dyDescent="0.3">
      <c r="H506"/>
    </row>
    <row r="507" spans="8:8" x14ac:dyDescent="0.3">
      <c r="H507"/>
    </row>
    <row r="508" spans="8:8" x14ac:dyDescent="0.3">
      <c r="H508"/>
    </row>
    <row r="509" spans="8:8" x14ac:dyDescent="0.3">
      <c r="H509"/>
    </row>
    <row r="510" spans="8:8" x14ac:dyDescent="0.3">
      <c r="H510"/>
    </row>
    <row r="511" spans="8:8" x14ac:dyDescent="0.3">
      <c r="H511"/>
    </row>
    <row r="512" spans="8:8" x14ac:dyDescent="0.3">
      <c r="H512"/>
    </row>
    <row r="513" spans="8:8" x14ac:dyDescent="0.3">
      <c r="H513"/>
    </row>
    <row r="514" spans="8:8" x14ac:dyDescent="0.3">
      <c r="H514"/>
    </row>
    <row r="515" spans="8:8" x14ac:dyDescent="0.3">
      <c r="H515"/>
    </row>
    <row r="516" spans="8:8" x14ac:dyDescent="0.3">
      <c r="H516"/>
    </row>
    <row r="517" spans="8:8" x14ac:dyDescent="0.3">
      <c r="H517"/>
    </row>
    <row r="518" spans="8:8" x14ac:dyDescent="0.3">
      <c r="H518"/>
    </row>
    <row r="519" spans="8:8" x14ac:dyDescent="0.3">
      <c r="H519"/>
    </row>
    <row r="520" spans="8:8" x14ac:dyDescent="0.3">
      <c r="H520"/>
    </row>
    <row r="521" spans="8:8" x14ac:dyDescent="0.3">
      <c r="H521"/>
    </row>
    <row r="522" spans="8:8" x14ac:dyDescent="0.3">
      <c r="H522"/>
    </row>
    <row r="523" spans="8:8" x14ac:dyDescent="0.3">
      <c r="H523"/>
    </row>
    <row r="524" spans="8:8" x14ac:dyDescent="0.3">
      <c r="H524"/>
    </row>
    <row r="525" spans="8:8" x14ac:dyDescent="0.3">
      <c r="H525"/>
    </row>
    <row r="526" spans="8:8" x14ac:dyDescent="0.3">
      <c r="H526"/>
    </row>
    <row r="527" spans="8:8" x14ac:dyDescent="0.3">
      <c r="H527"/>
    </row>
    <row r="528" spans="8:8" x14ac:dyDescent="0.3">
      <c r="H528"/>
    </row>
    <row r="529" spans="8:8" x14ac:dyDescent="0.3">
      <c r="H529"/>
    </row>
    <row r="530" spans="8:8" x14ac:dyDescent="0.3">
      <c r="H530"/>
    </row>
    <row r="531" spans="8:8" x14ac:dyDescent="0.3">
      <c r="H531"/>
    </row>
    <row r="532" spans="8:8" x14ac:dyDescent="0.3">
      <c r="H532"/>
    </row>
    <row r="533" spans="8:8" x14ac:dyDescent="0.3">
      <c r="H533"/>
    </row>
    <row r="534" spans="8:8" x14ac:dyDescent="0.3">
      <c r="H534"/>
    </row>
    <row r="535" spans="8:8" x14ac:dyDescent="0.3">
      <c r="H535"/>
    </row>
    <row r="536" spans="8:8" x14ac:dyDescent="0.3">
      <c r="H536"/>
    </row>
    <row r="537" spans="8:8" x14ac:dyDescent="0.3">
      <c r="H537"/>
    </row>
    <row r="538" spans="8:8" x14ac:dyDescent="0.3">
      <c r="H538"/>
    </row>
    <row r="539" spans="8:8" x14ac:dyDescent="0.3">
      <c r="H539"/>
    </row>
    <row r="540" spans="8:8" x14ac:dyDescent="0.3">
      <c r="H540"/>
    </row>
    <row r="541" spans="8:8" x14ac:dyDescent="0.3">
      <c r="H541"/>
    </row>
    <row r="542" spans="8:8" x14ac:dyDescent="0.3">
      <c r="H542"/>
    </row>
    <row r="543" spans="8:8" x14ac:dyDescent="0.3">
      <c r="H543"/>
    </row>
    <row r="544" spans="8:8" x14ac:dyDescent="0.3">
      <c r="H544"/>
    </row>
    <row r="545" spans="8:8" x14ac:dyDescent="0.3">
      <c r="H545"/>
    </row>
    <row r="546" spans="8:8" x14ac:dyDescent="0.3">
      <c r="H546"/>
    </row>
    <row r="547" spans="8:8" x14ac:dyDescent="0.3">
      <c r="H547"/>
    </row>
    <row r="548" spans="8:8" x14ac:dyDescent="0.3">
      <c r="H548"/>
    </row>
    <row r="549" spans="8:8" x14ac:dyDescent="0.3">
      <c r="H549"/>
    </row>
    <row r="550" spans="8:8" x14ac:dyDescent="0.3">
      <c r="H550"/>
    </row>
    <row r="551" spans="8:8" x14ac:dyDescent="0.3">
      <c r="H551"/>
    </row>
    <row r="552" spans="8:8" x14ac:dyDescent="0.3">
      <c r="H552"/>
    </row>
    <row r="553" spans="8:8" x14ac:dyDescent="0.3">
      <c r="H553"/>
    </row>
    <row r="554" spans="8:8" x14ac:dyDescent="0.3">
      <c r="H554"/>
    </row>
    <row r="555" spans="8:8" x14ac:dyDescent="0.3">
      <c r="H555"/>
    </row>
    <row r="556" spans="8:8" x14ac:dyDescent="0.3">
      <c r="H556"/>
    </row>
    <row r="557" spans="8:8" x14ac:dyDescent="0.3">
      <c r="H557"/>
    </row>
    <row r="558" spans="8:8" x14ac:dyDescent="0.3">
      <c r="H558"/>
    </row>
    <row r="559" spans="8:8" x14ac:dyDescent="0.3">
      <c r="H559"/>
    </row>
    <row r="560" spans="8:8" x14ac:dyDescent="0.3">
      <c r="H560"/>
    </row>
    <row r="561" spans="8:8" x14ac:dyDescent="0.3">
      <c r="H561"/>
    </row>
    <row r="562" spans="8:8" x14ac:dyDescent="0.3">
      <c r="H562"/>
    </row>
    <row r="563" spans="8:8" x14ac:dyDescent="0.3">
      <c r="H563"/>
    </row>
    <row r="564" spans="8:8" x14ac:dyDescent="0.3">
      <c r="H564"/>
    </row>
    <row r="565" spans="8:8" x14ac:dyDescent="0.3">
      <c r="H565"/>
    </row>
    <row r="566" spans="8:8" x14ac:dyDescent="0.3">
      <c r="H566"/>
    </row>
    <row r="567" spans="8:8" x14ac:dyDescent="0.3">
      <c r="H567"/>
    </row>
    <row r="568" spans="8:8" x14ac:dyDescent="0.3">
      <c r="H568"/>
    </row>
    <row r="569" spans="8:8" x14ac:dyDescent="0.3">
      <c r="H569"/>
    </row>
    <row r="570" spans="8:8" x14ac:dyDescent="0.3">
      <c r="H570"/>
    </row>
    <row r="571" spans="8:8" x14ac:dyDescent="0.3">
      <c r="H571"/>
    </row>
    <row r="572" spans="8:8" x14ac:dyDescent="0.3">
      <c r="H572"/>
    </row>
    <row r="573" spans="8:8" x14ac:dyDescent="0.3">
      <c r="H573"/>
    </row>
    <row r="574" spans="8:8" x14ac:dyDescent="0.3">
      <c r="H574"/>
    </row>
    <row r="575" spans="8:8" x14ac:dyDescent="0.3">
      <c r="H575"/>
    </row>
    <row r="576" spans="8:8" x14ac:dyDescent="0.3">
      <c r="H576"/>
    </row>
    <row r="577" spans="8:8" x14ac:dyDescent="0.3">
      <c r="H577"/>
    </row>
    <row r="578" spans="8:8" x14ac:dyDescent="0.3">
      <c r="H578"/>
    </row>
    <row r="579" spans="8:8" x14ac:dyDescent="0.3">
      <c r="H579"/>
    </row>
    <row r="580" spans="8:8" x14ac:dyDescent="0.3">
      <c r="H580"/>
    </row>
    <row r="581" spans="8:8" x14ac:dyDescent="0.3">
      <c r="H581"/>
    </row>
    <row r="582" spans="8:8" x14ac:dyDescent="0.3">
      <c r="H582"/>
    </row>
    <row r="583" spans="8:8" x14ac:dyDescent="0.3">
      <c r="H583"/>
    </row>
    <row r="584" spans="8:8" x14ac:dyDescent="0.3">
      <c r="H584"/>
    </row>
    <row r="585" spans="8:8" x14ac:dyDescent="0.3">
      <c r="H585"/>
    </row>
    <row r="586" spans="8:8" x14ac:dyDescent="0.3">
      <c r="H586"/>
    </row>
    <row r="587" spans="8:8" x14ac:dyDescent="0.3">
      <c r="H587"/>
    </row>
    <row r="588" spans="8:8" x14ac:dyDescent="0.3">
      <c r="H588"/>
    </row>
    <row r="589" spans="8:8" x14ac:dyDescent="0.3">
      <c r="H589"/>
    </row>
    <row r="590" spans="8:8" x14ac:dyDescent="0.3">
      <c r="H590"/>
    </row>
    <row r="591" spans="8:8" x14ac:dyDescent="0.3">
      <c r="H591"/>
    </row>
    <row r="592" spans="8:8" x14ac:dyDescent="0.3">
      <c r="H592"/>
    </row>
    <row r="593" spans="8:8" x14ac:dyDescent="0.3">
      <c r="H593"/>
    </row>
    <row r="594" spans="8:8" x14ac:dyDescent="0.3">
      <c r="H594"/>
    </row>
    <row r="595" spans="8:8" x14ac:dyDescent="0.3">
      <c r="H595"/>
    </row>
    <row r="596" spans="8:8" x14ac:dyDescent="0.3">
      <c r="H596"/>
    </row>
    <row r="597" spans="8:8" x14ac:dyDescent="0.3">
      <c r="H597"/>
    </row>
    <row r="598" spans="8:8" x14ac:dyDescent="0.3">
      <c r="H598"/>
    </row>
    <row r="599" spans="8:8" x14ac:dyDescent="0.3">
      <c r="H599"/>
    </row>
    <row r="600" spans="8:8" x14ac:dyDescent="0.3">
      <c r="H600"/>
    </row>
    <row r="601" spans="8:8" x14ac:dyDescent="0.3">
      <c r="H601"/>
    </row>
    <row r="602" spans="8:8" x14ac:dyDescent="0.3">
      <c r="H602"/>
    </row>
    <row r="603" spans="8:8" x14ac:dyDescent="0.3">
      <c r="H603"/>
    </row>
    <row r="604" spans="8:8" x14ac:dyDescent="0.3">
      <c r="H604"/>
    </row>
    <row r="605" spans="8:8" x14ac:dyDescent="0.3">
      <c r="H605"/>
    </row>
    <row r="606" spans="8:8" x14ac:dyDescent="0.3">
      <c r="H606"/>
    </row>
    <row r="607" spans="8:8" x14ac:dyDescent="0.3">
      <c r="H607"/>
    </row>
    <row r="608" spans="8:8" x14ac:dyDescent="0.3">
      <c r="H608"/>
    </row>
    <row r="609" spans="8:8" x14ac:dyDescent="0.3">
      <c r="H609"/>
    </row>
    <row r="610" spans="8:8" x14ac:dyDescent="0.3">
      <c r="H610"/>
    </row>
    <row r="611" spans="8:8" x14ac:dyDescent="0.3">
      <c r="H611"/>
    </row>
    <row r="612" spans="8:8" x14ac:dyDescent="0.3">
      <c r="H612"/>
    </row>
    <row r="613" spans="8:8" x14ac:dyDescent="0.3">
      <c r="H613"/>
    </row>
    <row r="614" spans="8:8" x14ac:dyDescent="0.3">
      <c r="H614"/>
    </row>
    <row r="615" spans="8:8" x14ac:dyDescent="0.3">
      <c r="H615"/>
    </row>
    <row r="616" spans="8:8" x14ac:dyDescent="0.3">
      <c r="H616"/>
    </row>
    <row r="617" spans="8:8" x14ac:dyDescent="0.3">
      <c r="H617"/>
    </row>
    <row r="618" spans="8:8" x14ac:dyDescent="0.3">
      <c r="H618"/>
    </row>
    <row r="619" spans="8:8" x14ac:dyDescent="0.3">
      <c r="H619"/>
    </row>
    <row r="620" spans="8:8" x14ac:dyDescent="0.3">
      <c r="H620"/>
    </row>
    <row r="621" spans="8:8" x14ac:dyDescent="0.3">
      <c r="H621"/>
    </row>
    <row r="622" spans="8:8" x14ac:dyDescent="0.3">
      <c r="H622"/>
    </row>
    <row r="623" spans="8:8" x14ac:dyDescent="0.3">
      <c r="H623"/>
    </row>
    <row r="624" spans="8:8" x14ac:dyDescent="0.3">
      <c r="H624"/>
    </row>
    <row r="625" spans="8:8" x14ac:dyDescent="0.3">
      <c r="H625"/>
    </row>
    <row r="626" spans="8:8" x14ac:dyDescent="0.3">
      <c r="H626"/>
    </row>
    <row r="627" spans="8:8" x14ac:dyDescent="0.3">
      <c r="H627"/>
    </row>
    <row r="628" spans="8:8" x14ac:dyDescent="0.3">
      <c r="H628"/>
    </row>
    <row r="629" spans="8:8" x14ac:dyDescent="0.3">
      <c r="H629"/>
    </row>
    <row r="630" spans="8:8" x14ac:dyDescent="0.3">
      <c r="H630"/>
    </row>
    <row r="631" spans="8:8" x14ac:dyDescent="0.3">
      <c r="H631"/>
    </row>
    <row r="632" spans="8:8" x14ac:dyDescent="0.3">
      <c r="H632"/>
    </row>
    <row r="633" spans="8:8" x14ac:dyDescent="0.3">
      <c r="H633"/>
    </row>
    <row r="634" spans="8:8" x14ac:dyDescent="0.3">
      <c r="H634"/>
    </row>
    <row r="635" spans="8:8" x14ac:dyDescent="0.3">
      <c r="H635"/>
    </row>
    <row r="636" spans="8:8" x14ac:dyDescent="0.3">
      <c r="H636"/>
    </row>
    <row r="637" spans="8:8" x14ac:dyDescent="0.3">
      <c r="H637"/>
    </row>
    <row r="638" spans="8:8" x14ac:dyDescent="0.3">
      <c r="H638"/>
    </row>
    <row r="639" spans="8:8" x14ac:dyDescent="0.3">
      <c r="H639"/>
    </row>
    <row r="640" spans="8:8" x14ac:dyDescent="0.3">
      <c r="H640"/>
    </row>
    <row r="641" spans="8:8" x14ac:dyDescent="0.3">
      <c r="H641"/>
    </row>
    <row r="642" spans="8:8" x14ac:dyDescent="0.3">
      <c r="H642"/>
    </row>
    <row r="643" spans="8:8" x14ac:dyDescent="0.3">
      <c r="H643"/>
    </row>
    <row r="644" spans="8:8" x14ac:dyDescent="0.3">
      <c r="H644"/>
    </row>
    <row r="645" spans="8:8" x14ac:dyDescent="0.3">
      <c r="H645"/>
    </row>
    <row r="646" spans="8:8" x14ac:dyDescent="0.3">
      <c r="H646"/>
    </row>
    <row r="647" spans="8:8" x14ac:dyDescent="0.3">
      <c r="H647"/>
    </row>
    <row r="648" spans="8:8" x14ac:dyDescent="0.3">
      <c r="H648"/>
    </row>
    <row r="649" spans="8:8" x14ac:dyDescent="0.3">
      <c r="H649"/>
    </row>
    <row r="650" spans="8:8" x14ac:dyDescent="0.3">
      <c r="H650"/>
    </row>
    <row r="651" spans="8:8" x14ac:dyDescent="0.3">
      <c r="H651"/>
    </row>
    <row r="652" spans="8:8" x14ac:dyDescent="0.3">
      <c r="H652"/>
    </row>
    <row r="653" spans="8:8" x14ac:dyDescent="0.3">
      <c r="H653"/>
    </row>
    <row r="654" spans="8:8" x14ac:dyDescent="0.3">
      <c r="H654"/>
    </row>
    <row r="655" spans="8:8" x14ac:dyDescent="0.3">
      <c r="H655"/>
    </row>
    <row r="656" spans="8:8" x14ac:dyDescent="0.3">
      <c r="H656"/>
    </row>
    <row r="657" spans="8:8" x14ac:dyDescent="0.3">
      <c r="H657"/>
    </row>
    <row r="658" spans="8:8" x14ac:dyDescent="0.3">
      <c r="H658"/>
    </row>
    <row r="659" spans="8:8" x14ac:dyDescent="0.3">
      <c r="H659"/>
    </row>
    <row r="660" spans="8:8" x14ac:dyDescent="0.3">
      <c r="H660"/>
    </row>
    <row r="661" spans="8:8" x14ac:dyDescent="0.3">
      <c r="H661"/>
    </row>
    <row r="662" spans="8:8" x14ac:dyDescent="0.3">
      <c r="H662"/>
    </row>
    <row r="663" spans="8:8" x14ac:dyDescent="0.3">
      <c r="H663"/>
    </row>
    <row r="664" spans="8:8" x14ac:dyDescent="0.3">
      <c r="H664"/>
    </row>
    <row r="665" spans="8:8" x14ac:dyDescent="0.3">
      <c r="H665"/>
    </row>
    <row r="666" spans="8:8" x14ac:dyDescent="0.3">
      <c r="H666"/>
    </row>
    <row r="667" spans="8:8" x14ac:dyDescent="0.3">
      <c r="H667"/>
    </row>
    <row r="668" spans="8:8" x14ac:dyDescent="0.3">
      <c r="H668"/>
    </row>
    <row r="669" spans="8:8" x14ac:dyDescent="0.3">
      <c r="H669"/>
    </row>
    <row r="670" spans="8:8" x14ac:dyDescent="0.3">
      <c r="H670"/>
    </row>
    <row r="671" spans="8:8" x14ac:dyDescent="0.3">
      <c r="H671"/>
    </row>
    <row r="672" spans="8:8" x14ac:dyDescent="0.3">
      <c r="H672"/>
    </row>
    <row r="673" spans="8:8" x14ac:dyDescent="0.3">
      <c r="H673"/>
    </row>
    <row r="674" spans="8:8" x14ac:dyDescent="0.3">
      <c r="H674"/>
    </row>
    <row r="675" spans="8:8" x14ac:dyDescent="0.3">
      <c r="H675"/>
    </row>
    <row r="676" spans="8:8" x14ac:dyDescent="0.3">
      <c r="H676"/>
    </row>
    <row r="677" spans="8:8" x14ac:dyDescent="0.3">
      <c r="H677"/>
    </row>
    <row r="678" spans="8:8" x14ac:dyDescent="0.3">
      <c r="H678"/>
    </row>
    <row r="679" spans="8:8" x14ac:dyDescent="0.3">
      <c r="H679"/>
    </row>
    <row r="680" spans="8:8" x14ac:dyDescent="0.3">
      <c r="H680"/>
    </row>
    <row r="681" spans="8:8" x14ac:dyDescent="0.3">
      <c r="H681"/>
    </row>
    <row r="682" spans="8:8" x14ac:dyDescent="0.3">
      <c r="H682"/>
    </row>
    <row r="683" spans="8:8" x14ac:dyDescent="0.3">
      <c r="H683"/>
    </row>
    <row r="684" spans="8:8" x14ac:dyDescent="0.3">
      <c r="H684"/>
    </row>
    <row r="685" spans="8:8" x14ac:dyDescent="0.3">
      <c r="H685"/>
    </row>
    <row r="686" spans="8:8" x14ac:dyDescent="0.3">
      <c r="H686"/>
    </row>
    <row r="687" spans="8:8" x14ac:dyDescent="0.3">
      <c r="H687"/>
    </row>
    <row r="688" spans="8:8" x14ac:dyDescent="0.3">
      <c r="H688"/>
    </row>
    <row r="689" spans="8:8" x14ac:dyDescent="0.3">
      <c r="H689"/>
    </row>
    <row r="690" spans="8:8" x14ac:dyDescent="0.3">
      <c r="H690"/>
    </row>
    <row r="691" spans="8:8" x14ac:dyDescent="0.3">
      <c r="H691"/>
    </row>
    <row r="692" spans="8:8" x14ac:dyDescent="0.3">
      <c r="H692"/>
    </row>
    <row r="693" spans="8:8" x14ac:dyDescent="0.3">
      <c r="H693"/>
    </row>
    <row r="694" spans="8:8" x14ac:dyDescent="0.3">
      <c r="H694"/>
    </row>
    <row r="695" spans="8:8" x14ac:dyDescent="0.3">
      <c r="H695"/>
    </row>
    <row r="696" spans="8:8" x14ac:dyDescent="0.3">
      <c r="H696"/>
    </row>
    <row r="697" spans="8:8" x14ac:dyDescent="0.3">
      <c r="H697"/>
    </row>
    <row r="698" spans="8:8" x14ac:dyDescent="0.3">
      <c r="H698"/>
    </row>
    <row r="699" spans="8:8" x14ac:dyDescent="0.3">
      <c r="H699"/>
    </row>
    <row r="700" spans="8:8" x14ac:dyDescent="0.3">
      <c r="H700"/>
    </row>
    <row r="701" spans="8:8" x14ac:dyDescent="0.3">
      <c r="H701"/>
    </row>
    <row r="702" spans="8:8" x14ac:dyDescent="0.3">
      <c r="H702"/>
    </row>
    <row r="703" spans="8:8" x14ac:dyDescent="0.3">
      <c r="H703"/>
    </row>
    <row r="704" spans="8:8" x14ac:dyDescent="0.3">
      <c r="H704"/>
    </row>
    <row r="705" spans="8:8" x14ac:dyDescent="0.3">
      <c r="H705"/>
    </row>
    <row r="706" spans="8:8" x14ac:dyDescent="0.3">
      <c r="H706"/>
    </row>
    <row r="707" spans="8:8" x14ac:dyDescent="0.3">
      <c r="H707"/>
    </row>
    <row r="708" spans="8:8" x14ac:dyDescent="0.3">
      <c r="H708"/>
    </row>
    <row r="709" spans="8:8" x14ac:dyDescent="0.3">
      <c r="H709"/>
    </row>
    <row r="710" spans="8:8" x14ac:dyDescent="0.3">
      <c r="H710"/>
    </row>
    <row r="711" spans="8:8" x14ac:dyDescent="0.3">
      <c r="H711"/>
    </row>
    <row r="712" spans="8:8" x14ac:dyDescent="0.3">
      <c r="H712"/>
    </row>
    <row r="713" spans="8:8" x14ac:dyDescent="0.3">
      <c r="H713"/>
    </row>
    <row r="714" spans="8:8" x14ac:dyDescent="0.3">
      <c r="H714"/>
    </row>
    <row r="715" spans="8:8" x14ac:dyDescent="0.3">
      <c r="H715"/>
    </row>
    <row r="716" spans="8:8" x14ac:dyDescent="0.3">
      <c r="H716"/>
    </row>
    <row r="717" spans="8:8" x14ac:dyDescent="0.3">
      <c r="H717"/>
    </row>
    <row r="718" spans="8:8" x14ac:dyDescent="0.3">
      <c r="H718"/>
    </row>
    <row r="719" spans="8:8" x14ac:dyDescent="0.3">
      <c r="H719"/>
    </row>
    <row r="720" spans="8:8" x14ac:dyDescent="0.3">
      <c r="H720"/>
    </row>
    <row r="721" spans="8:8" x14ac:dyDescent="0.3">
      <c r="H721"/>
    </row>
    <row r="722" spans="8:8" x14ac:dyDescent="0.3">
      <c r="H722"/>
    </row>
    <row r="723" spans="8:8" x14ac:dyDescent="0.3">
      <c r="H723"/>
    </row>
    <row r="724" spans="8:8" x14ac:dyDescent="0.3">
      <c r="H724"/>
    </row>
    <row r="725" spans="8:8" x14ac:dyDescent="0.3">
      <c r="H725"/>
    </row>
    <row r="726" spans="8:8" x14ac:dyDescent="0.3">
      <c r="H726"/>
    </row>
    <row r="727" spans="8:8" x14ac:dyDescent="0.3">
      <c r="H727"/>
    </row>
    <row r="728" spans="8:8" x14ac:dyDescent="0.3">
      <c r="H728"/>
    </row>
    <row r="729" spans="8:8" x14ac:dyDescent="0.3">
      <c r="H729"/>
    </row>
    <row r="730" spans="8:8" x14ac:dyDescent="0.3">
      <c r="H730"/>
    </row>
    <row r="731" spans="8:8" x14ac:dyDescent="0.3">
      <c r="H731"/>
    </row>
    <row r="732" spans="8:8" x14ac:dyDescent="0.3">
      <c r="H732"/>
    </row>
    <row r="733" spans="8:8" x14ac:dyDescent="0.3">
      <c r="H733"/>
    </row>
    <row r="734" spans="8:8" x14ac:dyDescent="0.3">
      <c r="H734"/>
    </row>
    <row r="735" spans="8:8" x14ac:dyDescent="0.3">
      <c r="H735"/>
    </row>
    <row r="736" spans="8:8" x14ac:dyDescent="0.3">
      <c r="H736"/>
    </row>
    <row r="737" spans="8:8" x14ac:dyDescent="0.3">
      <c r="H737"/>
    </row>
    <row r="738" spans="8:8" x14ac:dyDescent="0.3">
      <c r="H738"/>
    </row>
    <row r="739" spans="8:8" x14ac:dyDescent="0.3">
      <c r="H739"/>
    </row>
    <row r="740" spans="8:8" x14ac:dyDescent="0.3">
      <c r="H740"/>
    </row>
    <row r="741" spans="8:8" x14ac:dyDescent="0.3">
      <c r="H741"/>
    </row>
    <row r="742" spans="8:8" x14ac:dyDescent="0.3">
      <c r="H742"/>
    </row>
    <row r="743" spans="8:8" x14ac:dyDescent="0.3">
      <c r="H743"/>
    </row>
    <row r="744" spans="8:8" x14ac:dyDescent="0.3">
      <c r="H744"/>
    </row>
    <row r="745" spans="8:8" x14ac:dyDescent="0.3">
      <c r="H745"/>
    </row>
    <row r="746" spans="8:8" x14ac:dyDescent="0.3">
      <c r="H746"/>
    </row>
    <row r="747" spans="8:8" x14ac:dyDescent="0.3">
      <c r="H747"/>
    </row>
    <row r="748" spans="8:8" x14ac:dyDescent="0.3">
      <c r="H748"/>
    </row>
    <row r="749" spans="8:8" x14ac:dyDescent="0.3">
      <c r="H749"/>
    </row>
    <row r="750" spans="8:8" x14ac:dyDescent="0.3">
      <c r="H750"/>
    </row>
    <row r="751" spans="8:8" x14ac:dyDescent="0.3">
      <c r="H751"/>
    </row>
    <row r="752" spans="8:8" x14ac:dyDescent="0.3">
      <c r="H752"/>
    </row>
    <row r="753" spans="8:8" x14ac:dyDescent="0.3">
      <c r="H753"/>
    </row>
    <row r="754" spans="8:8" x14ac:dyDescent="0.3">
      <c r="H754"/>
    </row>
    <row r="755" spans="8:8" x14ac:dyDescent="0.3">
      <c r="H755"/>
    </row>
    <row r="756" spans="8:8" x14ac:dyDescent="0.3">
      <c r="H756"/>
    </row>
    <row r="757" spans="8:8" x14ac:dyDescent="0.3">
      <c r="H757"/>
    </row>
    <row r="758" spans="8:8" x14ac:dyDescent="0.3">
      <c r="H758"/>
    </row>
    <row r="759" spans="8:8" x14ac:dyDescent="0.3">
      <c r="H759"/>
    </row>
    <row r="760" spans="8:8" x14ac:dyDescent="0.3">
      <c r="H760"/>
    </row>
    <row r="761" spans="8:8" x14ac:dyDescent="0.3">
      <c r="H761"/>
    </row>
    <row r="762" spans="8:8" x14ac:dyDescent="0.3">
      <c r="H762"/>
    </row>
    <row r="763" spans="8:8" x14ac:dyDescent="0.3">
      <c r="H763"/>
    </row>
    <row r="764" spans="8:8" x14ac:dyDescent="0.3">
      <c r="H764"/>
    </row>
    <row r="765" spans="8:8" x14ac:dyDescent="0.3">
      <c r="H765"/>
    </row>
    <row r="766" spans="8:8" x14ac:dyDescent="0.3">
      <c r="H766"/>
    </row>
    <row r="767" spans="8:8" x14ac:dyDescent="0.3">
      <c r="H767"/>
    </row>
    <row r="768" spans="8:8" x14ac:dyDescent="0.3">
      <c r="H768"/>
    </row>
    <row r="769" spans="8:8" x14ac:dyDescent="0.3">
      <c r="H769"/>
    </row>
    <row r="770" spans="8:8" x14ac:dyDescent="0.3">
      <c r="H770"/>
    </row>
    <row r="771" spans="8:8" x14ac:dyDescent="0.3">
      <c r="H771"/>
    </row>
    <row r="772" spans="8:8" x14ac:dyDescent="0.3">
      <c r="H772"/>
    </row>
    <row r="773" spans="8:8" x14ac:dyDescent="0.3">
      <c r="H773"/>
    </row>
    <row r="774" spans="8:8" x14ac:dyDescent="0.3">
      <c r="H774"/>
    </row>
    <row r="775" spans="8:8" x14ac:dyDescent="0.3">
      <c r="H775"/>
    </row>
    <row r="776" spans="8:8" x14ac:dyDescent="0.3">
      <c r="H776"/>
    </row>
    <row r="777" spans="8:8" x14ac:dyDescent="0.3">
      <c r="H777"/>
    </row>
    <row r="778" spans="8:8" x14ac:dyDescent="0.3">
      <c r="H778"/>
    </row>
    <row r="779" spans="8:8" x14ac:dyDescent="0.3">
      <c r="H779"/>
    </row>
    <row r="780" spans="8:8" x14ac:dyDescent="0.3">
      <c r="H780"/>
    </row>
    <row r="781" spans="8:8" x14ac:dyDescent="0.3">
      <c r="H781"/>
    </row>
    <row r="782" spans="8:8" x14ac:dyDescent="0.3">
      <c r="H782"/>
    </row>
    <row r="783" spans="8:8" x14ac:dyDescent="0.3">
      <c r="H783"/>
    </row>
    <row r="784" spans="8:8" x14ac:dyDescent="0.3">
      <c r="H784"/>
    </row>
    <row r="785" spans="8:8" x14ac:dyDescent="0.3">
      <c r="H785"/>
    </row>
    <row r="786" spans="8:8" x14ac:dyDescent="0.3">
      <c r="H786"/>
    </row>
    <row r="787" spans="8:8" x14ac:dyDescent="0.3">
      <c r="H787"/>
    </row>
    <row r="788" spans="8:8" x14ac:dyDescent="0.3">
      <c r="H788"/>
    </row>
    <row r="789" spans="8:8" x14ac:dyDescent="0.3">
      <c r="H789"/>
    </row>
    <row r="790" spans="8:8" x14ac:dyDescent="0.3">
      <c r="H790"/>
    </row>
    <row r="791" spans="8:8" x14ac:dyDescent="0.3">
      <c r="H791"/>
    </row>
    <row r="792" spans="8:8" x14ac:dyDescent="0.3">
      <c r="H792"/>
    </row>
    <row r="793" spans="8:8" x14ac:dyDescent="0.3">
      <c r="H793"/>
    </row>
    <row r="794" spans="8:8" x14ac:dyDescent="0.3">
      <c r="H794"/>
    </row>
    <row r="795" spans="8:8" x14ac:dyDescent="0.3">
      <c r="H795"/>
    </row>
    <row r="796" spans="8:8" x14ac:dyDescent="0.3">
      <c r="H796"/>
    </row>
    <row r="797" spans="8:8" x14ac:dyDescent="0.3">
      <c r="H797"/>
    </row>
    <row r="798" spans="8:8" x14ac:dyDescent="0.3">
      <c r="H798"/>
    </row>
    <row r="799" spans="8:8" x14ac:dyDescent="0.3">
      <c r="H799"/>
    </row>
    <row r="800" spans="8:8" x14ac:dyDescent="0.3">
      <c r="H800"/>
    </row>
    <row r="801" spans="8:8" x14ac:dyDescent="0.3">
      <c r="H801"/>
    </row>
    <row r="802" spans="8:8" x14ac:dyDescent="0.3">
      <c r="H802"/>
    </row>
    <row r="803" spans="8:8" x14ac:dyDescent="0.3">
      <c r="H803"/>
    </row>
    <row r="804" spans="8:8" x14ac:dyDescent="0.3">
      <c r="H804"/>
    </row>
    <row r="805" spans="8:8" x14ac:dyDescent="0.3">
      <c r="H805"/>
    </row>
    <row r="806" spans="8:8" x14ac:dyDescent="0.3">
      <c r="H806"/>
    </row>
    <row r="807" spans="8:8" x14ac:dyDescent="0.3">
      <c r="H807"/>
    </row>
    <row r="808" spans="8:8" x14ac:dyDescent="0.3">
      <c r="H808"/>
    </row>
    <row r="809" spans="8:8" x14ac:dyDescent="0.3">
      <c r="H809"/>
    </row>
    <row r="810" spans="8:8" x14ac:dyDescent="0.3">
      <c r="H810"/>
    </row>
    <row r="811" spans="8:8" x14ac:dyDescent="0.3">
      <c r="H811"/>
    </row>
    <row r="812" spans="8:8" x14ac:dyDescent="0.3">
      <c r="H812"/>
    </row>
    <row r="813" spans="8:8" x14ac:dyDescent="0.3">
      <c r="H813"/>
    </row>
    <row r="814" spans="8:8" x14ac:dyDescent="0.3">
      <c r="H814"/>
    </row>
    <row r="815" spans="8:8" x14ac:dyDescent="0.3">
      <c r="H815"/>
    </row>
    <row r="816" spans="8:8" x14ac:dyDescent="0.3">
      <c r="H816"/>
    </row>
    <row r="817" spans="8:8" x14ac:dyDescent="0.3">
      <c r="H817"/>
    </row>
    <row r="818" spans="8:8" x14ac:dyDescent="0.3">
      <c r="H818"/>
    </row>
    <row r="819" spans="8:8" x14ac:dyDescent="0.3">
      <c r="H819"/>
    </row>
    <row r="820" spans="8:8" x14ac:dyDescent="0.3">
      <c r="H820"/>
    </row>
    <row r="821" spans="8:8" x14ac:dyDescent="0.3">
      <c r="H821"/>
    </row>
    <row r="822" spans="8:8" x14ac:dyDescent="0.3">
      <c r="H822"/>
    </row>
    <row r="823" spans="8:8" x14ac:dyDescent="0.3">
      <c r="H823"/>
    </row>
    <row r="824" spans="8:8" x14ac:dyDescent="0.3">
      <c r="H824"/>
    </row>
    <row r="825" spans="8:8" x14ac:dyDescent="0.3">
      <c r="H825"/>
    </row>
  </sheetData>
  <mergeCells count="1653">
    <mergeCell ref="CM4:CV4"/>
    <mergeCell ref="CW4:DF4"/>
    <mergeCell ref="DG4:DP4"/>
    <mergeCell ref="DQ4:DZ4"/>
    <mergeCell ref="EA4:EJ4"/>
    <mergeCell ref="EK4:ET4"/>
    <mergeCell ref="AE4:AN4"/>
    <mergeCell ref="AO4:AX4"/>
    <mergeCell ref="AY4:BH4"/>
    <mergeCell ref="BI4:BR4"/>
    <mergeCell ref="BS4:CB4"/>
    <mergeCell ref="CC4:CL4"/>
    <mergeCell ref="A1:J1"/>
    <mergeCell ref="A2:J2"/>
    <mergeCell ref="A3:J3"/>
    <mergeCell ref="A4:J4"/>
    <mergeCell ref="K4:T4"/>
    <mergeCell ref="U4:AD4"/>
    <mergeCell ref="JK4:JT4"/>
    <mergeCell ref="JU4:KD4"/>
    <mergeCell ref="KE4:KN4"/>
    <mergeCell ref="KO4:KX4"/>
    <mergeCell ref="KY4:LH4"/>
    <mergeCell ref="LI4:LR4"/>
    <mergeCell ref="HC4:HL4"/>
    <mergeCell ref="HM4:HV4"/>
    <mergeCell ref="HW4:IF4"/>
    <mergeCell ref="IG4:IP4"/>
    <mergeCell ref="IQ4:IZ4"/>
    <mergeCell ref="JA4:JJ4"/>
    <mergeCell ref="EU4:FD4"/>
    <mergeCell ref="FE4:FN4"/>
    <mergeCell ref="FO4:FX4"/>
    <mergeCell ref="FY4:GH4"/>
    <mergeCell ref="GI4:GR4"/>
    <mergeCell ref="GS4:HB4"/>
    <mergeCell ref="QI4:QR4"/>
    <mergeCell ref="QS4:RB4"/>
    <mergeCell ref="RC4:RL4"/>
    <mergeCell ref="RM4:RV4"/>
    <mergeCell ref="RW4:SF4"/>
    <mergeCell ref="SG4:SP4"/>
    <mergeCell ref="OA4:OJ4"/>
    <mergeCell ref="OK4:OT4"/>
    <mergeCell ref="OU4:PD4"/>
    <mergeCell ref="PE4:PN4"/>
    <mergeCell ref="PO4:PX4"/>
    <mergeCell ref="PY4:QH4"/>
    <mergeCell ref="LS4:MB4"/>
    <mergeCell ref="MC4:ML4"/>
    <mergeCell ref="MM4:MV4"/>
    <mergeCell ref="MW4:NF4"/>
    <mergeCell ref="NG4:NP4"/>
    <mergeCell ref="NQ4:NZ4"/>
    <mergeCell ref="XG4:XP4"/>
    <mergeCell ref="XQ4:XZ4"/>
    <mergeCell ref="YA4:YJ4"/>
    <mergeCell ref="YK4:YT4"/>
    <mergeCell ref="YU4:ZD4"/>
    <mergeCell ref="ZE4:ZN4"/>
    <mergeCell ref="UY4:VH4"/>
    <mergeCell ref="VI4:VR4"/>
    <mergeCell ref="VS4:WB4"/>
    <mergeCell ref="WC4:WL4"/>
    <mergeCell ref="WM4:WV4"/>
    <mergeCell ref="WW4:XF4"/>
    <mergeCell ref="SQ4:SZ4"/>
    <mergeCell ref="TA4:TJ4"/>
    <mergeCell ref="TK4:TT4"/>
    <mergeCell ref="TU4:UD4"/>
    <mergeCell ref="UE4:UN4"/>
    <mergeCell ref="UO4:UX4"/>
    <mergeCell ref="AEE4:AEN4"/>
    <mergeCell ref="AEO4:AEX4"/>
    <mergeCell ref="AEY4:AFH4"/>
    <mergeCell ref="AFI4:AFR4"/>
    <mergeCell ref="AFS4:AGB4"/>
    <mergeCell ref="AGC4:AGL4"/>
    <mergeCell ref="ABW4:ACF4"/>
    <mergeCell ref="ACG4:ACP4"/>
    <mergeCell ref="ACQ4:ACZ4"/>
    <mergeCell ref="ADA4:ADJ4"/>
    <mergeCell ref="ADK4:ADT4"/>
    <mergeCell ref="ADU4:AED4"/>
    <mergeCell ref="ZO4:ZX4"/>
    <mergeCell ref="ZY4:AAH4"/>
    <mergeCell ref="AAI4:AAR4"/>
    <mergeCell ref="AAS4:ABB4"/>
    <mergeCell ref="ABC4:ABL4"/>
    <mergeCell ref="ABM4:ABV4"/>
    <mergeCell ref="ALC4:ALL4"/>
    <mergeCell ref="ALM4:ALV4"/>
    <mergeCell ref="ALW4:AMF4"/>
    <mergeCell ref="AMG4:AMP4"/>
    <mergeCell ref="AMQ4:AMZ4"/>
    <mergeCell ref="ANA4:ANJ4"/>
    <mergeCell ref="AIU4:AJD4"/>
    <mergeCell ref="AJE4:AJN4"/>
    <mergeCell ref="AJO4:AJX4"/>
    <mergeCell ref="AJY4:AKH4"/>
    <mergeCell ref="AKI4:AKR4"/>
    <mergeCell ref="AKS4:ALB4"/>
    <mergeCell ref="AGM4:AGV4"/>
    <mergeCell ref="AGW4:AHF4"/>
    <mergeCell ref="AHG4:AHP4"/>
    <mergeCell ref="AHQ4:AHZ4"/>
    <mergeCell ref="AIA4:AIJ4"/>
    <mergeCell ref="AIK4:AIT4"/>
    <mergeCell ref="ASA4:ASJ4"/>
    <mergeCell ref="ASK4:AST4"/>
    <mergeCell ref="ASU4:ATD4"/>
    <mergeCell ref="ATE4:ATN4"/>
    <mergeCell ref="ATO4:ATX4"/>
    <mergeCell ref="ATY4:AUH4"/>
    <mergeCell ref="APS4:AQB4"/>
    <mergeCell ref="AQC4:AQL4"/>
    <mergeCell ref="AQM4:AQV4"/>
    <mergeCell ref="AQW4:ARF4"/>
    <mergeCell ref="ARG4:ARP4"/>
    <mergeCell ref="ARQ4:ARZ4"/>
    <mergeCell ref="ANK4:ANT4"/>
    <mergeCell ref="ANU4:AOD4"/>
    <mergeCell ref="AOE4:AON4"/>
    <mergeCell ref="AOO4:AOX4"/>
    <mergeCell ref="AOY4:APH4"/>
    <mergeCell ref="API4:APR4"/>
    <mergeCell ref="AYY4:AZH4"/>
    <mergeCell ref="AZI4:AZR4"/>
    <mergeCell ref="AZS4:BAB4"/>
    <mergeCell ref="BAC4:BAL4"/>
    <mergeCell ref="BAM4:BAV4"/>
    <mergeCell ref="BAW4:BBF4"/>
    <mergeCell ref="AWQ4:AWZ4"/>
    <mergeCell ref="AXA4:AXJ4"/>
    <mergeCell ref="AXK4:AXT4"/>
    <mergeCell ref="AXU4:AYD4"/>
    <mergeCell ref="AYE4:AYN4"/>
    <mergeCell ref="AYO4:AYX4"/>
    <mergeCell ref="AUI4:AUR4"/>
    <mergeCell ref="AUS4:AVB4"/>
    <mergeCell ref="AVC4:AVL4"/>
    <mergeCell ref="AVM4:AVV4"/>
    <mergeCell ref="AVW4:AWF4"/>
    <mergeCell ref="AWG4:AWP4"/>
    <mergeCell ref="BFW4:BGF4"/>
    <mergeCell ref="BGG4:BGP4"/>
    <mergeCell ref="BGQ4:BGZ4"/>
    <mergeCell ref="BHA4:BHJ4"/>
    <mergeCell ref="BHK4:BHT4"/>
    <mergeCell ref="BHU4:BID4"/>
    <mergeCell ref="BDO4:BDX4"/>
    <mergeCell ref="BDY4:BEH4"/>
    <mergeCell ref="BEI4:BER4"/>
    <mergeCell ref="BES4:BFB4"/>
    <mergeCell ref="BFC4:BFL4"/>
    <mergeCell ref="BFM4:BFV4"/>
    <mergeCell ref="BBG4:BBP4"/>
    <mergeCell ref="BBQ4:BBZ4"/>
    <mergeCell ref="BCA4:BCJ4"/>
    <mergeCell ref="BCK4:BCT4"/>
    <mergeCell ref="BCU4:BDD4"/>
    <mergeCell ref="BDE4:BDN4"/>
    <mergeCell ref="BMU4:BND4"/>
    <mergeCell ref="BNE4:BNN4"/>
    <mergeCell ref="BNO4:BNX4"/>
    <mergeCell ref="BNY4:BOH4"/>
    <mergeCell ref="BOI4:BOR4"/>
    <mergeCell ref="BOS4:BPB4"/>
    <mergeCell ref="BKM4:BKV4"/>
    <mergeCell ref="BKW4:BLF4"/>
    <mergeCell ref="BLG4:BLP4"/>
    <mergeCell ref="BLQ4:BLZ4"/>
    <mergeCell ref="BMA4:BMJ4"/>
    <mergeCell ref="BMK4:BMT4"/>
    <mergeCell ref="BIE4:BIN4"/>
    <mergeCell ref="BIO4:BIX4"/>
    <mergeCell ref="BIY4:BJH4"/>
    <mergeCell ref="BJI4:BJR4"/>
    <mergeCell ref="BJS4:BKB4"/>
    <mergeCell ref="BKC4:BKL4"/>
    <mergeCell ref="BTS4:BUB4"/>
    <mergeCell ref="BUC4:BUL4"/>
    <mergeCell ref="BUM4:BUV4"/>
    <mergeCell ref="BUW4:BVF4"/>
    <mergeCell ref="BVG4:BVP4"/>
    <mergeCell ref="BVQ4:BVZ4"/>
    <mergeCell ref="BRK4:BRT4"/>
    <mergeCell ref="BRU4:BSD4"/>
    <mergeCell ref="BSE4:BSN4"/>
    <mergeCell ref="BSO4:BSX4"/>
    <mergeCell ref="BSY4:BTH4"/>
    <mergeCell ref="BTI4:BTR4"/>
    <mergeCell ref="BPC4:BPL4"/>
    <mergeCell ref="BPM4:BPV4"/>
    <mergeCell ref="BPW4:BQF4"/>
    <mergeCell ref="BQG4:BQP4"/>
    <mergeCell ref="BQQ4:BQZ4"/>
    <mergeCell ref="BRA4:BRJ4"/>
    <mergeCell ref="CAQ4:CAZ4"/>
    <mergeCell ref="CBA4:CBJ4"/>
    <mergeCell ref="CBK4:CBT4"/>
    <mergeCell ref="CBU4:CCD4"/>
    <mergeCell ref="CCE4:CCN4"/>
    <mergeCell ref="CCO4:CCX4"/>
    <mergeCell ref="BYI4:BYR4"/>
    <mergeCell ref="BYS4:BZB4"/>
    <mergeCell ref="BZC4:BZL4"/>
    <mergeCell ref="BZM4:BZV4"/>
    <mergeCell ref="BZW4:CAF4"/>
    <mergeCell ref="CAG4:CAP4"/>
    <mergeCell ref="BWA4:BWJ4"/>
    <mergeCell ref="BWK4:BWT4"/>
    <mergeCell ref="BWU4:BXD4"/>
    <mergeCell ref="BXE4:BXN4"/>
    <mergeCell ref="BXO4:BXX4"/>
    <mergeCell ref="BXY4:BYH4"/>
    <mergeCell ref="CHO4:CHX4"/>
    <mergeCell ref="CHY4:CIH4"/>
    <mergeCell ref="CII4:CIR4"/>
    <mergeCell ref="CIS4:CJB4"/>
    <mergeCell ref="CJC4:CJL4"/>
    <mergeCell ref="CJM4:CJV4"/>
    <mergeCell ref="CFG4:CFP4"/>
    <mergeCell ref="CFQ4:CFZ4"/>
    <mergeCell ref="CGA4:CGJ4"/>
    <mergeCell ref="CGK4:CGT4"/>
    <mergeCell ref="CGU4:CHD4"/>
    <mergeCell ref="CHE4:CHN4"/>
    <mergeCell ref="CCY4:CDH4"/>
    <mergeCell ref="CDI4:CDR4"/>
    <mergeCell ref="CDS4:CEB4"/>
    <mergeCell ref="CEC4:CEL4"/>
    <mergeCell ref="CEM4:CEV4"/>
    <mergeCell ref="CEW4:CFF4"/>
    <mergeCell ref="COM4:COV4"/>
    <mergeCell ref="COW4:CPF4"/>
    <mergeCell ref="CPG4:CPP4"/>
    <mergeCell ref="CPQ4:CPZ4"/>
    <mergeCell ref="CQA4:CQJ4"/>
    <mergeCell ref="CQK4:CQT4"/>
    <mergeCell ref="CME4:CMN4"/>
    <mergeCell ref="CMO4:CMX4"/>
    <mergeCell ref="CMY4:CNH4"/>
    <mergeCell ref="CNI4:CNR4"/>
    <mergeCell ref="CNS4:COB4"/>
    <mergeCell ref="COC4:COL4"/>
    <mergeCell ref="CJW4:CKF4"/>
    <mergeCell ref="CKG4:CKP4"/>
    <mergeCell ref="CKQ4:CKZ4"/>
    <mergeCell ref="CLA4:CLJ4"/>
    <mergeCell ref="CLK4:CLT4"/>
    <mergeCell ref="CLU4:CMD4"/>
    <mergeCell ref="CVK4:CVT4"/>
    <mergeCell ref="CVU4:CWD4"/>
    <mergeCell ref="CWE4:CWN4"/>
    <mergeCell ref="CWO4:CWX4"/>
    <mergeCell ref="CWY4:CXH4"/>
    <mergeCell ref="CXI4:CXR4"/>
    <mergeCell ref="CTC4:CTL4"/>
    <mergeCell ref="CTM4:CTV4"/>
    <mergeCell ref="CTW4:CUF4"/>
    <mergeCell ref="CUG4:CUP4"/>
    <mergeCell ref="CUQ4:CUZ4"/>
    <mergeCell ref="CVA4:CVJ4"/>
    <mergeCell ref="CQU4:CRD4"/>
    <mergeCell ref="CRE4:CRN4"/>
    <mergeCell ref="CRO4:CRX4"/>
    <mergeCell ref="CRY4:CSH4"/>
    <mergeCell ref="CSI4:CSR4"/>
    <mergeCell ref="CSS4:CTB4"/>
    <mergeCell ref="DCI4:DCR4"/>
    <mergeCell ref="DCS4:DDB4"/>
    <mergeCell ref="DDC4:DDL4"/>
    <mergeCell ref="DDM4:DDV4"/>
    <mergeCell ref="DDW4:DEF4"/>
    <mergeCell ref="DEG4:DEP4"/>
    <mergeCell ref="DAA4:DAJ4"/>
    <mergeCell ref="DAK4:DAT4"/>
    <mergeCell ref="DAU4:DBD4"/>
    <mergeCell ref="DBE4:DBN4"/>
    <mergeCell ref="DBO4:DBX4"/>
    <mergeCell ref="DBY4:DCH4"/>
    <mergeCell ref="CXS4:CYB4"/>
    <mergeCell ref="CYC4:CYL4"/>
    <mergeCell ref="CYM4:CYV4"/>
    <mergeCell ref="CYW4:CZF4"/>
    <mergeCell ref="CZG4:CZP4"/>
    <mergeCell ref="CZQ4:CZZ4"/>
    <mergeCell ref="DJG4:DJP4"/>
    <mergeCell ref="DJQ4:DJZ4"/>
    <mergeCell ref="DKA4:DKJ4"/>
    <mergeCell ref="DKK4:DKT4"/>
    <mergeCell ref="DKU4:DLD4"/>
    <mergeCell ref="DLE4:DLN4"/>
    <mergeCell ref="DGY4:DHH4"/>
    <mergeCell ref="DHI4:DHR4"/>
    <mergeCell ref="DHS4:DIB4"/>
    <mergeCell ref="DIC4:DIL4"/>
    <mergeCell ref="DIM4:DIV4"/>
    <mergeCell ref="DIW4:DJF4"/>
    <mergeCell ref="DEQ4:DEZ4"/>
    <mergeCell ref="DFA4:DFJ4"/>
    <mergeCell ref="DFK4:DFT4"/>
    <mergeCell ref="DFU4:DGD4"/>
    <mergeCell ref="DGE4:DGN4"/>
    <mergeCell ref="DGO4:DGX4"/>
    <mergeCell ref="DQE4:DQN4"/>
    <mergeCell ref="DQO4:DQX4"/>
    <mergeCell ref="DQY4:DRH4"/>
    <mergeCell ref="DRI4:DRR4"/>
    <mergeCell ref="DRS4:DSB4"/>
    <mergeCell ref="DSC4:DSL4"/>
    <mergeCell ref="DNW4:DOF4"/>
    <mergeCell ref="DOG4:DOP4"/>
    <mergeCell ref="DOQ4:DOZ4"/>
    <mergeCell ref="DPA4:DPJ4"/>
    <mergeCell ref="DPK4:DPT4"/>
    <mergeCell ref="DPU4:DQD4"/>
    <mergeCell ref="DLO4:DLX4"/>
    <mergeCell ref="DLY4:DMH4"/>
    <mergeCell ref="DMI4:DMR4"/>
    <mergeCell ref="DMS4:DNB4"/>
    <mergeCell ref="DNC4:DNL4"/>
    <mergeCell ref="DNM4:DNV4"/>
    <mergeCell ref="DXC4:DXL4"/>
    <mergeCell ref="DXM4:DXV4"/>
    <mergeCell ref="DXW4:DYF4"/>
    <mergeCell ref="DYG4:DYP4"/>
    <mergeCell ref="DYQ4:DYZ4"/>
    <mergeCell ref="DZA4:DZJ4"/>
    <mergeCell ref="DUU4:DVD4"/>
    <mergeCell ref="DVE4:DVN4"/>
    <mergeCell ref="DVO4:DVX4"/>
    <mergeCell ref="DVY4:DWH4"/>
    <mergeCell ref="DWI4:DWR4"/>
    <mergeCell ref="DWS4:DXB4"/>
    <mergeCell ref="DSM4:DSV4"/>
    <mergeCell ref="DSW4:DTF4"/>
    <mergeCell ref="DTG4:DTP4"/>
    <mergeCell ref="DTQ4:DTZ4"/>
    <mergeCell ref="DUA4:DUJ4"/>
    <mergeCell ref="DUK4:DUT4"/>
    <mergeCell ref="EEA4:EEJ4"/>
    <mergeCell ref="EEK4:EET4"/>
    <mergeCell ref="EEU4:EFD4"/>
    <mergeCell ref="EFE4:EFN4"/>
    <mergeCell ref="EFO4:EFX4"/>
    <mergeCell ref="EFY4:EGH4"/>
    <mergeCell ref="EBS4:ECB4"/>
    <mergeCell ref="ECC4:ECL4"/>
    <mergeCell ref="ECM4:ECV4"/>
    <mergeCell ref="ECW4:EDF4"/>
    <mergeCell ref="EDG4:EDP4"/>
    <mergeCell ref="EDQ4:EDZ4"/>
    <mergeCell ref="DZK4:DZT4"/>
    <mergeCell ref="DZU4:EAD4"/>
    <mergeCell ref="EAE4:EAN4"/>
    <mergeCell ref="EAO4:EAX4"/>
    <mergeCell ref="EAY4:EBH4"/>
    <mergeCell ref="EBI4:EBR4"/>
    <mergeCell ref="EKY4:ELH4"/>
    <mergeCell ref="ELI4:ELR4"/>
    <mergeCell ref="ELS4:EMB4"/>
    <mergeCell ref="EMC4:EML4"/>
    <mergeCell ref="EMM4:EMV4"/>
    <mergeCell ref="EMW4:ENF4"/>
    <mergeCell ref="EIQ4:EIZ4"/>
    <mergeCell ref="EJA4:EJJ4"/>
    <mergeCell ref="EJK4:EJT4"/>
    <mergeCell ref="EJU4:EKD4"/>
    <mergeCell ref="EKE4:EKN4"/>
    <mergeCell ref="EKO4:EKX4"/>
    <mergeCell ref="EGI4:EGR4"/>
    <mergeCell ref="EGS4:EHB4"/>
    <mergeCell ref="EHC4:EHL4"/>
    <mergeCell ref="EHM4:EHV4"/>
    <mergeCell ref="EHW4:EIF4"/>
    <mergeCell ref="EIG4:EIP4"/>
    <mergeCell ref="ERW4:ESF4"/>
    <mergeCell ref="ESG4:ESP4"/>
    <mergeCell ref="ESQ4:ESZ4"/>
    <mergeCell ref="ETA4:ETJ4"/>
    <mergeCell ref="ETK4:ETT4"/>
    <mergeCell ref="ETU4:EUD4"/>
    <mergeCell ref="EPO4:EPX4"/>
    <mergeCell ref="EPY4:EQH4"/>
    <mergeCell ref="EQI4:EQR4"/>
    <mergeCell ref="EQS4:ERB4"/>
    <mergeCell ref="ERC4:ERL4"/>
    <mergeCell ref="ERM4:ERV4"/>
    <mergeCell ref="ENG4:ENP4"/>
    <mergeCell ref="ENQ4:ENZ4"/>
    <mergeCell ref="EOA4:EOJ4"/>
    <mergeCell ref="EOK4:EOT4"/>
    <mergeCell ref="EOU4:EPD4"/>
    <mergeCell ref="EPE4:EPN4"/>
    <mergeCell ref="EYU4:EZD4"/>
    <mergeCell ref="EZE4:EZN4"/>
    <mergeCell ref="EZO4:EZX4"/>
    <mergeCell ref="EZY4:FAH4"/>
    <mergeCell ref="FAI4:FAR4"/>
    <mergeCell ref="FAS4:FBB4"/>
    <mergeCell ref="EWM4:EWV4"/>
    <mergeCell ref="EWW4:EXF4"/>
    <mergeCell ref="EXG4:EXP4"/>
    <mergeCell ref="EXQ4:EXZ4"/>
    <mergeCell ref="EYA4:EYJ4"/>
    <mergeCell ref="EYK4:EYT4"/>
    <mergeCell ref="EUE4:EUN4"/>
    <mergeCell ref="EUO4:EUX4"/>
    <mergeCell ref="EUY4:EVH4"/>
    <mergeCell ref="EVI4:EVR4"/>
    <mergeCell ref="EVS4:EWB4"/>
    <mergeCell ref="EWC4:EWL4"/>
    <mergeCell ref="FFS4:FGB4"/>
    <mergeCell ref="FGC4:FGL4"/>
    <mergeCell ref="FGM4:FGV4"/>
    <mergeCell ref="FGW4:FHF4"/>
    <mergeCell ref="FHG4:FHP4"/>
    <mergeCell ref="FHQ4:FHZ4"/>
    <mergeCell ref="FDK4:FDT4"/>
    <mergeCell ref="FDU4:FED4"/>
    <mergeCell ref="FEE4:FEN4"/>
    <mergeCell ref="FEO4:FEX4"/>
    <mergeCell ref="FEY4:FFH4"/>
    <mergeCell ref="FFI4:FFR4"/>
    <mergeCell ref="FBC4:FBL4"/>
    <mergeCell ref="FBM4:FBV4"/>
    <mergeCell ref="FBW4:FCF4"/>
    <mergeCell ref="FCG4:FCP4"/>
    <mergeCell ref="FCQ4:FCZ4"/>
    <mergeCell ref="FDA4:FDJ4"/>
    <mergeCell ref="FMQ4:FMZ4"/>
    <mergeCell ref="FNA4:FNJ4"/>
    <mergeCell ref="FNK4:FNT4"/>
    <mergeCell ref="FNU4:FOD4"/>
    <mergeCell ref="FOE4:FON4"/>
    <mergeCell ref="FOO4:FOX4"/>
    <mergeCell ref="FKI4:FKR4"/>
    <mergeCell ref="FKS4:FLB4"/>
    <mergeCell ref="FLC4:FLL4"/>
    <mergeCell ref="FLM4:FLV4"/>
    <mergeCell ref="FLW4:FMF4"/>
    <mergeCell ref="FMG4:FMP4"/>
    <mergeCell ref="FIA4:FIJ4"/>
    <mergeCell ref="FIK4:FIT4"/>
    <mergeCell ref="FIU4:FJD4"/>
    <mergeCell ref="FJE4:FJN4"/>
    <mergeCell ref="FJO4:FJX4"/>
    <mergeCell ref="FJY4:FKH4"/>
    <mergeCell ref="FTO4:FTX4"/>
    <mergeCell ref="FTY4:FUH4"/>
    <mergeCell ref="FUI4:FUR4"/>
    <mergeCell ref="FUS4:FVB4"/>
    <mergeCell ref="FVC4:FVL4"/>
    <mergeCell ref="FVM4:FVV4"/>
    <mergeCell ref="FRG4:FRP4"/>
    <mergeCell ref="FRQ4:FRZ4"/>
    <mergeCell ref="FSA4:FSJ4"/>
    <mergeCell ref="FSK4:FST4"/>
    <mergeCell ref="FSU4:FTD4"/>
    <mergeCell ref="FTE4:FTN4"/>
    <mergeCell ref="FOY4:FPH4"/>
    <mergeCell ref="FPI4:FPR4"/>
    <mergeCell ref="FPS4:FQB4"/>
    <mergeCell ref="FQC4:FQL4"/>
    <mergeCell ref="FQM4:FQV4"/>
    <mergeCell ref="FQW4:FRF4"/>
    <mergeCell ref="GAM4:GAV4"/>
    <mergeCell ref="GAW4:GBF4"/>
    <mergeCell ref="GBG4:GBP4"/>
    <mergeCell ref="GBQ4:GBZ4"/>
    <mergeCell ref="GCA4:GCJ4"/>
    <mergeCell ref="GCK4:GCT4"/>
    <mergeCell ref="FYE4:FYN4"/>
    <mergeCell ref="FYO4:FYX4"/>
    <mergeCell ref="FYY4:FZH4"/>
    <mergeCell ref="FZI4:FZR4"/>
    <mergeCell ref="FZS4:GAB4"/>
    <mergeCell ref="GAC4:GAL4"/>
    <mergeCell ref="FVW4:FWF4"/>
    <mergeCell ref="FWG4:FWP4"/>
    <mergeCell ref="FWQ4:FWZ4"/>
    <mergeCell ref="FXA4:FXJ4"/>
    <mergeCell ref="FXK4:FXT4"/>
    <mergeCell ref="FXU4:FYD4"/>
    <mergeCell ref="GHK4:GHT4"/>
    <mergeCell ref="GHU4:GID4"/>
    <mergeCell ref="GIE4:GIN4"/>
    <mergeCell ref="GIO4:GIX4"/>
    <mergeCell ref="GIY4:GJH4"/>
    <mergeCell ref="GJI4:GJR4"/>
    <mergeCell ref="GFC4:GFL4"/>
    <mergeCell ref="GFM4:GFV4"/>
    <mergeCell ref="GFW4:GGF4"/>
    <mergeCell ref="GGG4:GGP4"/>
    <mergeCell ref="GGQ4:GGZ4"/>
    <mergeCell ref="GHA4:GHJ4"/>
    <mergeCell ref="GCU4:GDD4"/>
    <mergeCell ref="GDE4:GDN4"/>
    <mergeCell ref="GDO4:GDX4"/>
    <mergeCell ref="GDY4:GEH4"/>
    <mergeCell ref="GEI4:GER4"/>
    <mergeCell ref="GES4:GFB4"/>
    <mergeCell ref="GOI4:GOR4"/>
    <mergeCell ref="GOS4:GPB4"/>
    <mergeCell ref="GPC4:GPL4"/>
    <mergeCell ref="GPM4:GPV4"/>
    <mergeCell ref="GPW4:GQF4"/>
    <mergeCell ref="GQG4:GQP4"/>
    <mergeCell ref="GMA4:GMJ4"/>
    <mergeCell ref="GMK4:GMT4"/>
    <mergeCell ref="GMU4:GND4"/>
    <mergeCell ref="GNE4:GNN4"/>
    <mergeCell ref="GNO4:GNX4"/>
    <mergeCell ref="GNY4:GOH4"/>
    <mergeCell ref="GJS4:GKB4"/>
    <mergeCell ref="GKC4:GKL4"/>
    <mergeCell ref="GKM4:GKV4"/>
    <mergeCell ref="GKW4:GLF4"/>
    <mergeCell ref="GLG4:GLP4"/>
    <mergeCell ref="GLQ4:GLZ4"/>
    <mergeCell ref="GVG4:GVP4"/>
    <mergeCell ref="GVQ4:GVZ4"/>
    <mergeCell ref="GWA4:GWJ4"/>
    <mergeCell ref="GWK4:GWT4"/>
    <mergeCell ref="GWU4:GXD4"/>
    <mergeCell ref="GXE4:GXN4"/>
    <mergeCell ref="GSY4:GTH4"/>
    <mergeCell ref="GTI4:GTR4"/>
    <mergeCell ref="GTS4:GUB4"/>
    <mergeCell ref="GUC4:GUL4"/>
    <mergeCell ref="GUM4:GUV4"/>
    <mergeCell ref="GUW4:GVF4"/>
    <mergeCell ref="GQQ4:GQZ4"/>
    <mergeCell ref="GRA4:GRJ4"/>
    <mergeCell ref="GRK4:GRT4"/>
    <mergeCell ref="GRU4:GSD4"/>
    <mergeCell ref="GSE4:GSN4"/>
    <mergeCell ref="GSO4:GSX4"/>
    <mergeCell ref="HCE4:HCN4"/>
    <mergeCell ref="HCO4:HCX4"/>
    <mergeCell ref="HCY4:HDH4"/>
    <mergeCell ref="HDI4:HDR4"/>
    <mergeCell ref="HDS4:HEB4"/>
    <mergeCell ref="HEC4:HEL4"/>
    <mergeCell ref="GZW4:HAF4"/>
    <mergeCell ref="HAG4:HAP4"/>
    <mergeCell ref="HAQ4:HAZ4"/>
    <mergeCell ref="HBA4:HBJ4"/>
    <mergeCell ref="HBK4:HBT4"/>
    <mergeCell ref="HBU4:HCD4"/>
    <mergeCell ref="GXO4:GXX4"/>
    <mergeCell ref="GXY4:GYH4"/>
    <mergeCell ref="GYI4:GYR4"/>
    <mergeCell ref="GYS4:GZB4"/>
    <mergeCell ref="GZC4:GZL4"/>
    <mergeCell ref="GZM4:GZV4"/>
    <mergeCell ref="HJC4:HJL4"/>
    <mergeCell ref="HJM4:HJV4"/>
    <mergeCell ref="HJW4:HKF4"/>
    <mergeCell ref="HKG4:HKP4"/>
    <mergeCell ref="HKQ4:HKZ4"/>
    <mergeCell ref="HLA4:HLJ4"/>
    <mergeCell ref="HGU4:HHD4"/>
    <mergeCell ref="HHE4:HHN4"/>
    <mergeCell ref="HHO4:HHX4"/>
    <mergeCell ref="HHY4:HIH4"/>
    <mergeCell ref="HII4:HIR4"/>
    <mergeCell ref="HIS4:HJB4"/>
    <mergeCell ref="HEM4:HEV4"/>
    <mergeCell ref="HEW4:HFF4"/>
    <mergeCell ref="HFG4:HFP4"/>
    <mergeCell ref="HFQ4:HFZ4"/>
    <mergeCell ref="HGA4:HGJ4"/>
    <mergeCell ref="HGK4:HGT4"/>
    <mergeCell ref="HQA4:HQJ4"/>
    <mergeCell ref="HQK4:HQT4"/>
    <mergeCell ref="HQU4:HRD4"/>
    <mergeCell ref="HRE4:HRN4"/>
    <mergeCell ref="HRO4:HRX4"/>
    <mergeCell ref="HRY4:HSH4"/>
    <mergeCell ref="HNS4:HOB4"/>
    <mergeCell ref="HOC4:HOL4"/>
    <mergeCell ref="HOM4:HOV4"/>
    <mergeCell ref="HOW4:HPF4"/>
    <mergeCell ref="HPG4:HPP4"/>
    <mergeCell ref="HPQ4:HPZ4"/>
    <mergeCell ref="HLK4:HLT4"/>
    <mergeCell ref="HLU4:HMD4"/>
    <mergeCell ref="HME4:HMN4"/>
    <mergeCell ref="HMO4:HMX4"/>
    <mergeCell ref="HMY4:HNH4"/>
    <mergeCell ref="HNI4:HNR4"/>
    <mergeCell ref="HWY4:HXH4"/>
    <mergeCell ref="HXI4:HXR4"/>
    <mergeCell ref="HXS4:HYB4"/>
    <mergeCell ref="HYC4:HYL4"/>
    <mergeCell ref="HYM4:HYV4"/>
    <mergeCell ref="HYW4:HZF4"/>
    <mergeCell ref="HUQ4:HUZ4"/>
    <mergeCell ref="HVA4:HVJ4"/>
    <mergeCell ref="HVK4:HVT4"/>
    <mergeCell ref="HVU4:HWD4"/>
    <mergeCell ref="HWE4:HWN4"/>
    <mergeCell ref="HWO4:HWX4"/>
    <mergeCell ref="HSI4:HSR4"/>
    <mergeCell ref="HSS4:HTB4"/>
    <mergeCell ref="HTC4:HTL4"/>
    <mergeCell ref="HTM4:HTV4"/>
    <mergeCell ref="HTW4:HUF4"/>
    <mergeCell ref="HUG4:HUP4"/>
    <mergeCell ref="IDW4:IEF4"/>
    <mergeCell ref="IEG4:IEP4"/>
    <mergeCell ref="IEQ4:IEZ4"/>
    <mergeCell ref="IFA4:IFJ4"/>
    <mergeCell ref="IFK4:IFT4"/>
    <mergeCell ref="IFU4:IGD4"/>
    <mergeCell ref="IBO4:IBX4"/>
    <mergeCell ref="IBY4:ICH4"/>
    <mergeCell ref="ICI4:ICR4"/>
    <mergeCell ref="ICS4:IDB4"/>
    <mergeCell ref="IDC4:IDL4"/>
    <mergeCell ref="IDM4:IDV4"/>
    <mergeCell ref="HZG4:HZP4"/>
    <mergeCell ref="HZQ4:HZZ4"/>
    <mergeCell ref="IAA4:IAJ4"/>
    <mergeCell ref="IAK4:IAT4"/>
    <mergeCell ref="IAU4:IBD4"/>
    <mergeCell ref="IBE4:IBN4"/>
    <mergeCell ref="IKU4:ILD4"/>
    <mergeCell ref="ILE4:ILN4"/>
    <mergeCell ref="ILO4:ILX4"/>
    <mergeCell ref="ILY4:IMH4"/>
    <mergeCell ref="IMI4:IMR4"/>
    <mergeCell ref="IMS4:INB4"/>
    <mergeCell ref="IIM4:IIV4"/>
    <mergeCell ref="IIW4:IJF4"/>
    <mergeCell ref="IJG4:IJP4"/>
    <mergeCell ref="IJQ4:IJZ4"/>
    <mergeCell ref="IKA4:IKJ4"/>
    <mergeCell ref="IKK4:IKT4"/>
    <mergeCell ref="IGE4:IGN4"/>
    <mergeCell ref="IGO4:IGX4"/>
    <mergeCell ref="IGY4:IHH4"/>
    <mergeCell ref="IHI4:IHR4"/>
    <mergeCell ref="IHS4:IIB4"/>
    <mergeCell ref="IIC4:IIL4"/>
    <mergeCell ref="IRS4:ISB4"/>
    <mergeCell ref="ISC4:ISL4"/>
    <mergeCell ref="ISM4:ISV4"/>
    <mergeCell ref="ISW4:ITF4"/>
    <mergeCell ref="ITG4:ITP4"/>
    <mergeCell ref="ITQ4:ITZ4"/>
    <mergeCell ref="IPK4:IPT4"/>
    <mergeCell ref="IPU4:IQD4"/>
    <mergeCell ref="IQE4:IQN4"/>
    <mergeCell ref="IQO4:IQX4"/>
    <mergeCell ref="IQY4:IRH4"/>
    <mergeCell ref="IRI4:IRR4"/>
    <mergeCell ref="INC4:INL4"/>
    <mergeCell ref="INM4:INV4"/>
    <mergeCell ref="INW4:IOF4"/>
    <mergeCell ref="IOG4:IOP4"/>
    <mergeCell ref="IOQ4:IOZ4"/>
    <mergeCell ref="IPA4:IPJ4"/>
    <mergeCell ref="IYQ4:IYZ4"/>
    <mergeCell ref="IZA4:IZJ4"/>
    <mergeCell ref="IZK4:IZT4"/>
    <mergeCell ref="IZU4:JAD4"/>
    <mergeCell ref="JAE4:JAN4"/>
    <mergeCell ref="JAO4:JAX4"/>
    <mergeCell ref="IWI4:IWR4"/>
    <mergeCell ref="IWS4:IXB4"/>
    <mergeCell ref="IXC4:IXL4"/>
    <mergeCell ref="IXM4:IXV4"/>
    <mergeCell ref="IXW4:IYF4"/>
    <mergeCell ref="IYG4:IYP4"/>
    <mergeCell ref="IUA4:IUJ4"/>
    <mergeCell ref="IUK4:IUT4"/>
    <mergeCell ref="IUU4:IVD4"/>
    <mergeCell ref="IVE4:IVN4"/>
    <mergeCell ref="IVO4:IVX4"/>
    <mergeCell ref="IVY4:IWH4"/>
    <mergeCell ref="JFO4:JFX4"/>
    <mergeCell ref="JFY4:JGH4"/>
    <mergeCell ref="JGI4:JGR4"/>
    <mergeCell ref="JGS4:JHB4"/>
    <mergeCell ref="JHC4:JHL4"/>
    <mergeCell ref="JHM4:JHV4"/>
    <mergeCell ref="JDG4:JDP4"/>
    <mergeCell ref="JDQ4:JDZ4"/>
    <mergeCell ref="JEA4:JEJ4"/>
    <mergeCell ref="JEK4:JET4"/>
    <mergeCell ref="JEU4:JFD4"/>
    <mergeCell ref="JFE4:JFN4"/>
    <mergeCell ref="JAY4:JBH4"/>
    <mergeCell ref="JBI4:JBR4"/>
    <mergeCell ref="JBS4:JCB4"/>
    <mergeCell ref="JCC4:JCL4"/>
    <mergeCell ref="JCM4:JCV4"/>
    <mergeCell ref="JCW4:JDF4"/>
    <mergeCell ref="JMM4:JMV4"/>
    <mergeCell ref="JMW4:JNF4"/>
    <mergeCell ref="JNG4:JNP4"/>
    <mergeCell ref="JNQ4:JNZ4"/>
    <mergeCell ref="JOA4:JOJ4"/>
    <mergeCell ref="JOK4:JOT4"/>
    <mergeCell ref="JKE4:JKN4"/>
    <mergeCell ref="JKO4:JKX4"/>
    <mergeCell ref="JKY4:JLH4"/>
    <mergeCell ref="JLI4:JLR4"/>
    <mergeCell ref="JLS4:JMB4"/>
    <mergeCell ref="JMC4:JML4"/>
    <mergeCell ref="JHW4:JIF4"/>
    <mergeCell ref="JIG4:JIP4"/>
    <mergeCell ref="JIQ4:JIZ4"/>
    <mergeCell ref="JJA4:JJJ4"/>
    <mergeCell ref="JJK4:JJT4"/>
    <mergeCell ref="JJU4:JKD4"/>
    <mergeCell ref="JTK4:JTT4"/>
    <mergeCell ref="JTU4:JUD4"/>
    <mergeCell ref="JUE4:JUN4"/>
    <mergeCell ref="JUO4:JUX4"/>
    <mergeCell ref="JUY4:JVH4"/>
    <mergeCell ref="JVI4:JVR4"/>
    <mergeCell ref="JRC4:JRL4"/>
    <mergeCell ref="JRM4:JRV4"/>
    <mergeCell ref="JRW4:JSF4"/>
    <mergeCell ref="JSG4:JSP4"/>
    <mergeCell ref="JSQ4:JSZ4"/>
    <mergeCell ref="JTA4:JTJ4"/>
    <mergeCell ref="JOU4:JPD4"/>
    <mergeCell ref="JPE4:JPN4"/>
    <mergeCell ref="JPO4:JPX4"/>
    <mergeCell ref="JPY4:JQH4"/>
    <mergeCell ref="JQI4:JQR4"/>
    <mergeCell ref="JQS4:JRB4"/>
    <mergeCell ref="KAI4:KAR4"/>
    <mergeCell ref="KAS4:KBB4"/>
    <mergeCell ref="KBC4:KBL4"/>
    <mergeCell ref="KBM4:KBV4"/>
    <mergeCell ref="KBW4:KCF4"/>
    <mergeCell ref="KCG4:KCP4"/>
    <mergeCell ref="JYA4:JYJ4"/>
    <mergeCell ref="JYK4:JYT4"/>
    <mergeCell ref="JYU4:JZD4"/>
    <mergeCell ref="JZE4:JZN4"/>
    <mergeCell ref="JZO4:JZX4"/>
    <mergeCell ref="JZY4:KAH4"/>
    <mergeCell ref="JVS4:JWB4"/>
    <mergeCell ref="JWC4:JWL4"/>
    <mergeCell ref="JWM4:JWV4"/>
    <mergeCell ref="JWW4:JXF4"/>
    <mergeCell ref="JXG4:JXP4"/>
    <mergeCell ref="JXQ4:JXZ4"/>
    <mergeCell ref="KHG4:KHP4"/>
    <mergeCell ref="KHQ4:KHZ4"/>
    <mergeCell ref="KIA4:KIJ4"/>
    <mergeCell ref="KIK4:KIT4"/>
    <mergeCell ref="KIU4:KJD4"/>
    <mergeCell ref="KJE4:KJN4"/>
    <mergeCell ref="KEY4:KFH4"/>
    <mergeCell ref="KFI4:KFR4"/>
    <mergeCell ref="KFS4:KGB4"/>
    <mergeCell ref="KGC4:KGL4"/>
    <mergeCell ref="KGM4:KGV4"/>
    <mergeCell ref="KGW4:KHF4"/>
    <mergeCell ref="KCQ4:KCZ4"/>
    <mergeCell ref="KDA4:KDJ4"/>
    <mergeCell ref="KDK4:KDT4"/>
    <mergeCell ref="KDU4:KED4"/>
    <mergeCell ref="KEE4:KEN4"/>
    <mergeCell ref="KEO4:KEX4"/>
    <mergeCell ref="KOE4:KON4"/>
    <mergeCell ref="KOO4:KOX4"/>
    <mergeCell ref="KOY4:KPH4"/>
    <mergeCell ref="KPI4:KPR4"/>
    <mergeCell ref="KPS4:KQB4"/>
    <mergeCell ref="KQC4:KQL4"/>
    <mergeCell ref="KLW4:KMF4"/>
    <mergeCell ref="KMG4:KMP4"/>
    <mergeCell ref="KMQ4:KMZ4"/>
    <mergeCell ref="KNA4:KNJ4"/>
    <mergeCell ref="KNK4:KNT4"/>
    <mergeCell ref="KNU4:KOD4"/>
    <mergeCell ref="KJO4:KJX4"/>
    <mergeCell ref="KJY4:KKH4"/>
    <mergeCell ref="KKI4:KKR4"/>
    <mergeCell ref="KKS4:KLB4"/>
    <mergeCell ref="KLC4:KLL4"/>
    <mergeCell ref="KLM4:KLV4"/>
    <mergeCell ref="KVC4:KVL4"/>
    <mergeCell ref="KVM4:KVV4"/>
    <mergeCell ref="KVW4:KWF4"/>
    <mergeCell ref="KWG4:KWP4"/>
    <mergeCell ref="KWQ4:KWZ4"/>
    <mergeCell ref="KXA4:KXJ4"/>
    <mergeCell ref="KSU4:KTD4"/>
    <mergeCell ref="KTE4:KTN4"/>
    <mergeCell ref="KTO4:KTX4"/>
    <mergeCell ref="KTY4:KUH4"/>
    <mergeCell ref="KUI4:KUR4"/>
    <mergeCell ref="KUS4:KVB4"/>
    <mergeCell ref="KQM4:KQV4"/>
    <mergeCell ref="KQW4:KRF4"/>
    <mergeCell ref="KRG4:KRP4"/>
    <mergeCell ref="KRQ4:KRZ4"/>
    <mergeCell ref="KSA4:KSJ4"/>
    <mergeCell ref="KSK4:KST4"/>
    <mergeCell ref="LCA4:LCJ4"/>
    <mergeCell ref="LCK4:LCT4"/>
    <mergeCell ref="LCU4:LDD4"/>
    <mergeCell ref="LDE4:LDN4"/>
    <mergeCell ref="LDO4:LDX4"/>
    <mergeCell ref="LDY4:LEH4"/>
    <mergeCell ref="KZS4:LAB4"/>
    <mergeCell ref="LAC4:LAL4"/>
    <mergeCell ref="LAM4:LAV4"/>
    <mergeCell ref="LAW4:LBF4"/>
    <mergeCell ref="LBG4:LBP4"/>
    <mergeCell ref="LBQ4:LBZ4"/>
    <mergeCell ref="KXK4:KXT4"/>
    <mergeCell ref="KXU4:KYD4"/>
    <mergeCell ref="KYE4:KYN4"/>
    <mergeCell ref="KYO4:KYX4"/>
    <mergeCell ref="KYY4:KZH4"/>
    <mergeCell ref="KZI4:KZR4"/>
    <mergeCell ref="LIY4:LJH4"/>
    <mergeCell ref="LJI4:LJR4"/>
    <mergeCell ref="LJS4:LKB4"/>
    <mergeCell ref="LKC4:LKL4"/>
    <mergeCell ref="LKM4:LKV4"/>
    <mergeCell ref="LKW4:LLF4"/>
    <mergeCell ref="LGQ4:LGZ4"/>
    <mergeCell ref="LHA4:LHJ4"/>
    <mergeCell ref="LHK4:LHT4"/>
    <mergeCell ref="LHU4:LID4"/>
    <mergeCell ref="LIE4:LIN4"/>
    <mergeCell ref="LIO4:LIX4"/>
    <mergeCell ref="LEI4:LER4"/>
    <mergeCell ref="LES4:LFB4"/>
    <mergeCell ref="LFC4:LFL4"/>
    <mergeCell ref="LFM4:LFV4"/>
    <mergeCell ref="LFW4:LGF4"/>
    <mergeCell ref="LGG4:LGP4"/>
    <mergeCell ref="LPW4:LQF4"/>
    <mergeCell ref="LQG4:LQP4"/>
    <mergeCell ref="LQQ4:LQZ4"/>
    <mergeCell ref="LRA4:LRJ4"/>
    <mergeCell ref="LRK4:LRT4"/>
    <mergeCell ref="LRU4:LSD4"/>
    <mergeCell ref="LNO4:LNX4"/>
    <mergeCell ref="LNY4:LOH4"/>
    <mergeCell ref="LOI4:LOR4"/>
    <mergeCell ref="LOS4:LPB4"/>
    <mergeCell ref="LPC4:LPL4"/>
    <mergeCell ref="LPM4:LPV4"/>
    <mergeCell ref="LLG4:LLP4"/>
    <mergeCell ref="LLQ4:LLZ4"/>
    <mergeCell ref="LMA4:LMJ4"/>
    <mergeCell ref="LMK4:LMT4"/>
    <mergeCell ref="LMU4:LND4"/>
    <mergeCell ref="LNE4:LNN4"/>
    <mergeCell ref="LWU4:LXD4"/>
    <mergeCell ref="LXE4:LXN4"/>
    <mergeCell ref="LXO4:LXX4"/>
    <mergeCell ref="LXY4:LYH4"/>
    <mergeCell ref="LYI4:LYR4"/>
    <mergeCell ref="LYS4:LZB4"/>
    <mergeCell ref="LUM4:LUV4"/>
    <mergeCell ref="LUW4:LVF4"/>
    <mergeCell ref="LVG4:LVP4"/>
    <mergeCell ref="LVQ4:LVZ4"/>
    <mergeCell ref="LWA4:LWJ4"/>
    <mergeCell ref="LWK4:LWT4"/>
    <mergeCell ref="LSE4:LSN4"/>
    <mergeCell ref="LSO4:LSX4"/>
    <mergeCell ref="LSY4:LTH4"/>
    <mergeCell ref="LTI4:LTR4"/>
    <mergeCell ref="LTS4:LUB4"/>
    <mergeCell ref="LUC4:LUL4"/>
    <mergeCell ref="MDS4:MEB4"/>
    <mergeCell ref="MEC4:MEL4"/>
    <mergeCell ref="MEM4:MEV4"/>
    <mergeCell ref="MEW4:MFF4"/>
    <mergeCell ref="MFG4:MFP4"/>
    <mergeCell ref="MFQ4:MFZ4"/>
    <mergeCell ref="MBK4:MBT4"/>
    <mergeCell ref="MBU4:MCD4"/>
    <mergeCell ref="MCE4:MCN4"/>
    <mergeCell ref="MCO4:MCX4"/>
    <mergeCell ref="MCY4:MDH4"/>
    <mergeCell ref="MDI4:MDR4"/>
    <mergeCell ref="LZC4:LZL4"/>
    <mergeCell ref="LZM4:LZV4"/>
    <mergeCell ref="LZW4:MAF4"/>
    <mergeCell ref="MAG4:MAP4"/>
    <mergeCell ref="MAQ4:MAZ4"/>
    <mergeCell ref="MBA4:MBJ4"/>
    <mergeCell ref="MKQ4:MKZ4"/>
    <mergeCell ref="MLA4:MLJ4"/>
    <mergeCell ref="MLK4:MLT4"/>
    <mergeCell ref="MLU4:MMD4"/>
    <mergeCell ref="MME4:MMN4"/>
    <mergeCell ref="MMO4:MMX4"/>
    <mergeCell ref="MII4:MIR4"/>
    <mergeCell ref="MIS4:MJB4"/>
    <mergeCell ref="MJC4:MJL4"/>
    <mergeCell ref="MJM4:MJV4"/>
    <mergeCell ref="MJW4:MKF4"/>
    <mergeCell ref="MKG4:MKP4"/>
    <mergeCell ref="MGA4:MGJ4"/>
    <mergeCell ref="MGK4:MGT4"/>
    <mergeCell ref="MGU4:MHD4"/>
    <mergeCell ref="MHE4:MHN4"/>
    <mergeCell ref="MHO4:MHX4"/>
    <mergeCell ref="MHY4:MIH4"/>
    <mergeCell ref="MRO4:MRX4"/>
    <mergeCell ref="MRY4:MSH4"/>
    <mergeCell ref="MSI4:MSR4"/>
    <mergeCell ref="MSS4:MTB4"/>
    <mergeCell ref="MTC4:MTL4"/>
    <mergeCell ref="MTM4:MTV4"/>
    <mergeCell ref="MPG4:MPP4"/>
    <mergeCell ref="MPQ4:MPZ4"/>
    <mergeCell ref="MQA4:MQJ4"/>
    <mergeCell ref="MQK4:MQT4"/>
    <mergeCell ref="MQU4:MRD4"/>
    <mergeCell ref="MRE4:MRN4"/>
    <mergeCell ref="MMY4:MNH4"/>
    <mergeCell ref="MNI4:MNR4"/>
    <mergeCell ref="MNS4:MOB4"/>
    <mergeCell ref="MOC4:MOL4"/>
    <mergeCell ref="MOM4:MOV4"/>
    <mergeCell ref="MOW4:MPF4"/>
    <mergeCell ref="MYM4:MYV4"/>
    <mergeCell ref="MYW4:MZF4"/>
    <mergeCell ref="MZG4:MZP4"/>
    <mergeCell ref="MZQ4:MZZ4"/>
    <mergeCell ref="NAA4:NAJ4"/>
    <mergeCell ref="NAK4:NAT4"/>
    <mergeCell ref="MWE4:MWN4"/>
    <mergeCell ref="MWO4:MWX4"/>
    <mergeCell ref="MWY4:MXH4"/>
    <mergeCell ref="MXI4:MXR4"/>
    <mergeCell ref="MXS4:MYB4"/>
    <mergeCell ref="MYC4:MYL4"/>
    <mergeCell ref="MTW4:MUF4"/>
    <mergeCell ref="MUG4:MUP4"/>
    <mergeCell ref="MUQ4:MUZ4"/>
    <mergeCell ref="MVA4:MVJ4"/>
    <mergeCell ref="MVK4:MVT4"/>
    <mergeCell ref="MVU4:MWD4"/>
    <mergeCell ref="NFK4:NFT4"/>
    <mergeCell ref="NFU4:NGD4"/>
    <mergeCell ref="NGE4:NGN4"/>
    <mergeCell ref="NGO4:NGX4"/>
    <mergeCell ref="NGY4:NHH4"/>
    <mergeCell ref="NHI4:NHR4"/>
    <mergeCell ref="NDC4:NDL4"/>
    <mergeCell ref="NDM4:NDV4"/>
    <mergeCell ref="NDW4:NEF4"/>
    <mergeCell ref="NEG4:NEP4"/>
    <mergeCell ref="NEQ4:NEZ4"/>
    <mergeCell ref="NFA4:NFJ4"/>
    <mergeCell ref="NAU4:NBD4"/>
    <mergeCell ref="NBE4:NBN4"/>
    <mergeCell ref="NBO4:NBX4"/>
    <mergeCell ref="NBY4:NCH4"/>
    <mergeCell ref="NCI4:NCR4"/>
    <mergeCell ref="NCS4:NDB4"/>
    <mergeCell ref="NMI4:NMR4"/>
    <mergeCell ref="NMS4:NNB4"/>
    <mergeCell ref="NNC4:NNL4"/>
    <mergeCell ref="NNM4:NNV4"/>
    <mergeCell ref="NNW4:NOF4"/>
    <mergeCell ref="NOG4:NOP4"/>
    <mergeCell ref="NKA4:NKJ4"/>
    <mergeCell ref="NKK4:NKT4"/>
    <mergeCell ref="NKU4:NLD4"/>
    <mergeCell ref="NLE4:NLN4"/>
    <mergeCell ref="NLO4:NLX4"/>
    <mergeCell ref="NLY4:NMH4"/>
    <mergeCell ref="NHS4:NIB4"/>
    <mergeCell ref="NIC4:NIL4"/>
    <mergeCell ref="NIM4:NIV4"/>
    <mergeCell ref="NIW4:NJF4"/>
    <mergeCell ref="NJG4:NJP4"/>
    <mergeCell ref="NJQ4:NJZ4"/>
    <mergeCell ref="NTG4:NTP4"/>
    <mergeCell ref="NTQ4:NTZ4"/>
    <mergeCell ref="NUA4:NUJ4"/>
    <mergeCell ref="NUK4:NUT4"/>
    <mergeCell ref="NUU4:NVD4"/>
    <mergeCell ref="NVE4:NVN4"/>
    <mergeCell ref="NQY4:NRH4"/>
    <mergeCell ref="NRI4:NRR4"/>
    <mergeCell ref="NRS4:NSB4"/>
    <mergeCell ref="NSC4:NSL4"/>
    <mergeCell ref="NSM4:NSV4"/>
    <mergeCell ref="NSW4:NTF4"/>
    <mergeCell ref="NOQ4:NOZ4"/>
    <mergeCell ref="NPA4:NPJ4"/>
    <mergeCell ref="NPK4:NPT4"/>
    <mergeCell ref="NPU4:NQD4"/>
    <mergeCell ref="NQE4:NQN4"/>
    <mergeCell ref="NQO4:NQX4"/>
    <mergeCell ref="OAE4:OAN4"/>
    <mergeCell ref="OAO4:OAX4"/>
    <mergeCell ref="OAY4:OBH4"/>
    <mergeCell ref="OBI4:OBR4"/>
    <mergeCell ref="OBS4:OCB4"/>
    <mergeCell ref="OCC4:OCL4"/>
    <mergeCell ref="NXW4:NYF4"/>
    <mergeCell ref="NYG4:NYP4"/>
    <mergeCell ref="NYQ4:NYZ4"/>
    <mergeCell ref="NZA4:NZJ4"/>
    <mergeCell ref="NZK4:NZT4"/>
    <mergeCell ref="NZU4:OAD4"/>
    <mergeCell ref="NVO4:NVX4"/>
    <mergeCell ref="NVY4:NWH4"/>
    <mergeCell ref="NWI4:NWR4"/>
    <mergeCell ref="NWS4:NXB4"/>
    <mergeCell ref="NXC4:NXL4"/>
    <mergeCell ref="NXM4:NXV4"/>
    <mergeCell ref="OHC4:OHL4"/>
    <mergeCell ref="OHM4:OHV4"/>
    <mergeCell ref="OHW4:OIF4"/>
    <mergeCell ref="OIG4:OIP4"/>
    <mergeCell ref="OIQ4:OIZ4"/>
    <mergeCell ref="OJA4:OJJ4"/>
    <mergeCell ref="OEU4:OFD4"/>
    <mergeCell ref="OFE4:OFN4"/>
    <mergeCell ref="OFO4:OFX4"/>
    <mergeCell ref="OFY4:OGH4"/>
    <mergeCell ref="OGI4:OGR4"/>
    <mergeCell ref="OGS4:OHB4"/>
    <mergeCell ref="OCM4:OCV4"/>
    <mergeCell ref="OCW4:ODF4"/>
    <mergeCell ref="ODG4:ODP4"/>
    <mergeCell ref="ODQ4:ODZ4"/>
    <mergeCell ref="OEA4:OEJ4"/>
    <mergeCell ref="OEK4:OET4"/>
    <mergeCell ref="OOA4:OOJ4"/>
    <mergeCell ref="OOK4:OOT4"/>
    <mergeCell ref="OOU4:OPD4"/>
    <mergeCell ref="OPE4:OPN4"/>
    <mergeCell ref="OPO4:OPX4"/>
    <mergeCell ref="OPY4:OQH4"/>
    <mergeCell ref="OLS4:OMB4"/>
    <mergeCell ref="OMC4:OML4"/>
    <mergeCell ref="OMM4:OMV4"/>
    <mergeCell ref="OMW4:ONF4"/>
    <mergeCell ref="ONG4:ONP4"/>
    <mergeCell ref="ONQ4:ONZ4"/>
    <mergeCell ref="OJK4:OJT4"/>
    <mergeCell ref="OJU4:OKD4"/>
    <mergeCell ref="OKE4:OKN4"/>
    <mergeCell ref="OKO4:OKX4"/>
    <mergeCell ref="OKY4:OLH4"/>
    <mergeCell ref="OLI4:OLR4"/>
    <mergeCell ref="OUY4:OVH4"/>
    <mergeCell ref="OVI4:OVR4"/>
    <mergeCell ref="OVS4:OWB4"/>
    <mergeCell ref="OWC4:OWL4"/>
    <mergeCell ref="OWM4:OWV4"/>
    <mergeCell ref="OWW4:OXF4"/>
    <mergeCell ref="OSQ4:OSZ4"/>
    <mergeCell ref="OTA4:OTJ4"/>
    <mergeCell ref="OTK4:OTT4"/>
    <mergeCell ref="OTU4:OUD4"/>
    <mergeCell ref="OUE4:OUN4"/>
    <mergeCell ref="OUO4:OUX4"/>
    <mergeCell ref="OQI4:OQR4"/>
    <mergeCell ref="OQS4:ORB4"/>
    <mergeCell ref="ORC4:ORL4"/>
    <mergeCell ref="ORM4:ORV4"/>
    <mergeCell ref="ORW4:OSF4"/>
    <mergeCell ref="OSG4:OSP4"/>
    <mergeCell ref="PBW4:PCF4"/>
    <mergeCell ref="PCG4:PCP4"/>
    <mergeCell ref="PCQ4:PCZ4"/>
    <mergeCell ref="PDA4:PDJ4"/>
    <mergeCell ref="PDK4:PDT4"/>
    <mergeCell ref="PDU4:PED4"/>
    <mergeCell ref="OZO4:OZX4"/>
    <mergeCell ref="OZY4:PAH4"/>
    <mergeCell ref="PAI4:PAR4"/>
    <mergeCell ref="PAS4:PBB4"/>
    <mergeCell ref="PBC4:PBL4"/>
    <mergeCell ref="PBM4:PBV4"/>
    <mergeCell ref="OXG4:OXP4"/>
    <mergeCell ref="OXQ4:OXZ4"/>
    <mergeCell ref="OYA4:OYJ4"/>
    <mergeCell ref="OYK4:OYT4"/>
    <mergeCell ref="OYU4:OZD4"/>
    <mergeCell ref="OZE4:OZN4"/>
    <mergeCell ref="PIU4:PJD4"/>
    <mergeCell ref="PJE4:PJN4"/>
    <mergeCell ref="PJO4:PJX4"/>
    <mergeCell ref="PJY4:PKH4"/>
    <mergeCell ref="PKI4:PKR4"/>
    <mergeCell ref="PKS4:PLB4"/>
    <mergeCell ref="PGM4:PGV4"/>
    <mergeCell ref="PGW4:PHF4"/>
    <mergeCell ref="PHG4:PHP4"/>
    <mergeCell ref="PHQ4:PHZ4"/>
    <mergeCell ref="PIA4:PIJ4"/>
    <mergeCell ref="PIK4:PIT4"/>
    <mergeCell ref="PEE4:PEN4"/>
    <mergeCell ref="PEO4:PEX4"/>
    <mergeCell ref="PEY4:PFH4"/>
    <mergeCell ref="PFI4:PFR4"/>
    <mergeCell ref="PFS4:PGB4"/>
    <mergeCell ref="PGC4:PGL4"/>
    <mergeCell ref="PPS4:PQB4"/>
    <mergeCell ref="PQC4:PQL4"/>
    <mergeCell ref="PQM4:PQV4"/>
    <mergeCell ref="PQW4:PRF4"/>
    <mergeCell ref="PRG4:PRP4"/>
    <mergeCell ref="PRQ4:PRZ4"/>
    <mergeCell ref="PNK4:PNT4"/>
    <mergeCell ref="PNU4:POD4"/>
    <mergeCell ref="POE4:PON4"/>
    <mergeCell ref="POO4:POX4"/>
    <mergeCell ref="POY4:PPH4"/>
    <mergeCell ref="PPI4:PPR4"/>
    <mergeCell ref="PLC4:PLL4"/>
    <mergeCell ref="PLM4:PLV4"/>
    <mergeCell ref="PLW4:PMF4"/>
    <mergeCell ref="PMG4:PMP4"/>
    <mergeCell ref="PMQ4:PMZ4"/>
    <mergeCell ref="PNA4:PNJ4"/>
    <mergeCell ref="PWQ4:PWZ4"/>
    <mergeCell ref="PXA4:PXJ4"/>
    <mergeCell ref="PXK4:PXT4"/>
    <mergeCell ref="PXU4:PYD4"/>
    <mergeCell ref="PYE4:PYN4"/>
    <mergeCell ref="PYO4:PYX4"/>
    <mergeCell ref="PUI4:PUR4"/>
    <mergeCell ref="PUS4:PVB4"/>
    <mergeCell ref="PVC4:PVL4"/>
    <mergeCell ref="PVM4:PVV4"/>
    <mergeCell ref="PVW4:PWF4"/>
    <mergeCell ref="PWG4:PWP4"/>
    <mergeCell ref="PSA4:PSJ4"/>
    <mergeCell ref="PSK4:PST4"/>
    <mergeCell ref="PSU4:PTD4"/>
    <mergeCell ref="PTE4:PTN4"/>
    <mergeCell ref="PTO4:PTX4"/>
    <mergeCell ref="PTY4:PUH4"/>
    <mergeCell ref="QDO4:QDX4"/>
    <mergeCell ref="QDY4:QEH4"/>
    <mergeCell ref="QEI4:QER4"/>
    <mergeCell ref="QES4:QFB4"/>
    <mergeCell ref="QFC4:QFL4"/>
    <mergeCell ref="QFM4:QFV4"/>
    <mergeCell ref="QBG4:QBP4"/>
    <mergeCell ref="QBQ4:QBZ4"/>
    <mergeCell ref="QCA4:QCJ4"/>
    <mergeCell ref="QCK4:QCT4"/>
    <mergeCell ref="QCU4:QDD4"/>
    <mergeCell ref="QDE4:QDN4"/>
    <mergeCell ref="PYY4:PZH4"/>
    <mergeCell ref="PZI4:PZR4"/>
    <mergeCell ref="PZS4:QAB4"/>
    <mergeCell ref="QAC4:QAL4"/>
    <mergeCell ref="QAM4:QAV4"/>
    <mergeCell ref="QAW4:QBF4"/>
    <mergeCell ref="QKM4:QKV4"/>
    <mergeCell ref="QKW4:QLF4"/>
    <mergeCell ref="QLG4:QLP4"/>
    <mergeCell ref="QLQ4:QLZ4"/>
    <mergeCell ref="QMA4:QMJ4"/>
    <mergeCell ref="QMK4:QMT4"/>
    <mergeCell ref="QIE4:QIN4"/>
    <mergeCell ref="QIO4:QIX4"/>
    <mergeCell ref="QIY4:QJH4"/>
    <mergeCell ref="QJI4:QJR4"/>
    <mergeCell ref="QJS4:QKB4"/>
    <mergeCell ref="QKC4:QKL4"/>
    <mergeCell ref="QFW4:QGF4"/>
    <mergeCell ref="QGG4:QGP4"/>
    <mergeCell ref="QGQ4:QGZ4"/>
    <mergeCell ref="QHA4:QHJ4"/>
    <mergeCell ref="QHK4:QHT4"/>
    <mergeCell ref="QHU4:QID4"/>
    <mergeCell ref="QRK4:QRT4"/>
    <mergeCell ref="QRU4:QSD4"/>
    <mergeCell ref="QSE4:QSN4"/>
    <mergeCell ref="QSO4:QSX4"/>
    <mergeCell ref="QSY4:QTH4"/>
    <mergeCell ref="QTI4:QTR4"/>
    <mergeCell ref="QPC4:QPL4"/>
    <mergeCell ref="QPM4:QPV4"/>
    <mergeCell ref="QPW4:QQF4"/>
    <mergeCell ref="QQG4:QQP4"/>
    <mergeCell ref="QQQ4:QQZ4"/>
    <mergeCell ref="QRA4:QRJ4"/>
    <mergeCell ref="QMU4:QND4"/>
    <mergeCell ref="QNE4:QNN4"/>
    <mergeCell ref="QNO4:QNX4"/>
    <mergeCell ref="QNY4:QOH4"/>
    <mergeCell ref="QOI4:QOR4"/>
    <mergeCell ref="QOS4:QPB4"/>
    <mergeCell ref="QYI4:QYR4"/>
    <mergeCell ref="QYS4:QZB4"/>
    <mergeCell ref="QZC4:QZL4"/>
    <mergeCell ref="QZM4:QZV4"/>
    <mergeCell ref="QZW4:RAF4"/>
    <mergeCell ref="RAG4:RAP4"/>
    <mergeCell ref="QWA4:QWJ4"/>
    <mergeCell ref="QWK4:QWT4"/>
    <mergeCell ref="QWU4:QXD4"/>
    <mergeCell ref="QXE4:QXN4"/>
    <mergeCell ref="QXO4:QXX4"/>
    <mergeCell ref="QXY4:QYH4"/>
    <mergeCell ref="QTS4:QUB4"/>
    <mergeCell ref="QUC4:QUL4"/>
    <mergeCell ref="QUM4:QUV4"/>
    <mergeCell ref="QUW4:QVF4"/>
    <mergeCell ref="QVG4:QVP4"/>
    <mergeCell ref="QVQ4:QVZ4"/>
    <mergeCell ref="RFG4:RFP4"/>
    <mergeCell ref="RFQ4:RFZ4"/>
    <mergeCell ref="RGA4:RGJ4"/>
    <mergeCell ref="RGK4:RGT4"/>
    <mergeCell ref="RGU4:RHD4"/>
    <mergeCell ref="RHE4:RHN4"/>
    <mergeCell ref="RCY4:RDH4"/>
    <mergeCell ref="RDI4:RDR4"/>
    <mergeCell ref="RDS4:REB4"/>
    <mergeCell ref="REC4:REL4"/>
    <mergeCell ref="REM4:REV4"/>
    <mergeCell ref="REW4:RFF4"/>
    <mergeCell ref="RAQ4:RAZ4"/>
    <mergeCell ref="RBA4:RBJ4"/>
    <mergeCell ref="RBK4:RBT4"/>
    <mergeCell ref="RBU4:RCD4"/>
    <mergeCell ref="RCE4:RCN4"/>
    <mergeCell ref="RCO4:RCX4"/>
    <mergeCell ref="RME4:RMN4"/>
    <mergeCell ref="RMO4:RMX4"/>
    <mergeCell ref="RMY4:RNH4"/>
    <mergeCell ref="RNI4:RNR4"/>
    <mergeCell ref="RNS4:ROB4"/>
    <mergeCell ref="ROC4:ROL4"/>
    <mergeCell ref="RJW4:RKF4"/>
    <mergeCell ref="RKG4:RKP4"/>
    <mergeCell ref="RKQ4:RKZ4"/>
    <mergeCell ref="RLA4:RLJ4"/>
    <mergeCell ref="RLK4:RLT4"/>
    <mergeCell ref="RLU4:RMD4"/>
    <mergeCell ref="RHO4:RHX4"/>
    <mergeCell ref="RHY4:RIH4"/>
    <mergeCell ref="RII4:RIR4"/>
    <mergeCell ref="RIS4:RJB4"/>
    <mergeCell ref="RJC4:RJL4"/>
    <mergeCell ref="RJM4:RJV4"/>
    <mergeCell ref="RTC4:RTL4"/>
    <mergeCell ref="RTM4:RTV4"/>
    <mergeCell ref="RTW4:RUF4"/>
    <mergeCell ref="RUG4:RUP4"/>
    <mergeCell ref="RUQ4:RUZ4"/>
    <mergeCell ref="RVA4:RVJ4"/>
    <mergeCell ref="RQU4:RRD4"/>
    <mergeCell ref="RRE4:RRN4"/>
    <mergeCell ref="RRO4:RRX4"/>
    <mergeCell ref="RRY4:RSH4"/>
    <mergeCell ref="RSI4:RSR4"/>
    <mergeCell ref="RSS4:RTB4"/>
    <mergeCell ref="ROM4:ROV4"/>
    <mergeCell ref="ROW4:RPF4"/>
    <mergeCell ref="RPG4:RPP4"/>
    <mergeCell ref="RPQ4:RPZ4"/>
    <mergeCell ref="RQA4:RQJ4"/>
    <mergeCell ref="RQK4:RQT4"/>
    <mergeCell ref="SAA4:SAJ4"/>
    <mergeCell ref="SAK4:SAT4"/>
    <mergeCell ref="SAU4:SBD4"/>
    <mergeCell ref="SBE4:SBN4"/>
    <mergeCell ref="SBO4:SBX4"/>
    <mergeCell ref="SBY4:SCH4"/>
    <mergeCell ref="RXS4:RYB4"/>
    <mergeCell ref="RYC4:RYL4"/>
    <mergeCell ref="RYM4:RYV4"/>
    <mergeCell ref="RYW4:RZF4"/>
    <mergeCell ref="RZG4:RZP4"/>
    <mergeCell ref="RZQ4:RZZ4"/>
    <mergeCell ref="RVK4:RVT4"/>
    <mergeCell ref="RVU4:RWD4"/>
    <mergeCell ref="RWE4:RWN4"/>
    <mergeCell ref="RWO4:RWX4"/>
    <mergeCell ref="RWY4:RXH4"/>
    <mergeCell ref="RXI4:RXR4"/>
    <mergeCell ref="SGY4:SHH4"/>
    <mergeCell ref="SHI4:SHR4"/>
    <mergeCell ref="SHS4:SIB4"/>
    <mergeCell ref="SIC4:SIL4"/>
    <mergeCell ref="SIM4:SIV4"/>
    <mergeCell ref="SIW4:SJF4"/>
    <mergeCell ref="SEQ4:SEZ4"/>
    <mergeCell ref="SFA4:SFJ4"/>
    <mergeCell ref="SFK4:SFT4"/>
    <mergeCell ref="SFU4:SGD4"/>
    <mergeCell ref="SGE4:SGN4"/>
    <mergeCell ref="SGO4:SGX4"/>
    <mergeCell ref="SCI4:SCR4"/>
    <mergeCell ref="SCS4:SDB4"/>
    <mergeCell ref="SDC4:SDL4"/>
    <mergeCell ref="SDM4:SDV4"/>
    <mergeCell ref="SDW4:SEF4"/>
    <mergeCell ref="SEG4:SEP4"/>
    <mergeCell ref="SNW4:SOF4"/>
    <mergeCell ref="SOG4:SOP4"/>
    <mergeCell ref="SOQ4:SOZ4"/>
    <mergeCell ref="SPA4:SPJ4"/>
    <mergeCell ref="SPK4:SPT4"/>
    <mergeCell ref="SPU4:SQD4"/>
    <mergeCell ref="SLO4:SLX4"/>
    <mergeCell ref="SLY4:SMH4"/>
    <mergeCell ref="SMI4:SMR4"/>
    <mergeCell ref="SMS4:SNB4"/>
    <mergeCell ref="SNC4:SNL4"/>
    <mergeCell ref="SNM4:SNV4"/>
    <mergeCell ref="SJG4:SJP4"/>
    <mergeCell ref="SJQ4:SJZ4"/>
    <mergeCell ref="SKA4:SKJ4"/>
    <mergeCell ref="SKK4:SKT4"/>
    <mergeCell ref="SKU4:SLD4"/>
    <mergeCell ref="SLE4:SLN4"/>
    <mergeCell ref="SUU4:SVD4"/>
    <mergeCell ref="SVE4:SVN4"/>
    <mergeCell ref="SVO4:SVX4"/>
    <mergeCell ref="SVY4:SWH4"/>
    <mergeCell ref="SWI4:SWR4"/>
    <mergeCell ref="SWS4:SXB4"/>
    <mergeCell ref="SSM4:SSV4"/>
    <mergeCell ref="SSW4:STF4"/>
    <mergeCell ref="STG4:STP4"/>
    <mergeCell ref="STQ4:STZ4"/>
    <mergeCell ref="SUA4:SUJ4"/>
    <mergeCell ref="SUK4:SUT4"/>
    <mergeCell ref="SQE4:SQN4"/>
    <mergeCell ref="SQO4:SQX4"/>
    <mergeCell ref="SQY4:SRH4"/>
    <mergeCell ref="SRI4:SRR4"/>
    <mergeCell ref="SRS4:SSB4"/>
    <mergeCell ref="SSC4:SSL4"/>
    <mergeCell ref="TBS4:TCB4"/>
    <mergeCell ref="TCC4:TCL4"/>
    <mergeCell ref="TCM4:TCV4"/>
    <mergeCell ref="TCW4:TDF4"/>
    <mergeCell ref="TDG4:TDP4"/>
    <mergeCell ref="TDQ4:TDZ4"/>
    <mergeCell ref="SZK4:SZT4"/>
    <mergeCell ref="SZU4:TAD4"/>
    <mergeCell ref="TAE4:TAN4"/>
    <mergeCell ref="TAO4:TAX4"/>
    <mergeCell ref="TAY4:TBH4"/>
    <mergeCell ref="TBI4:TBR4"/>
    <mergeCell ref="SXC4:SXL4"/>
    <mergeCell ref="SXM4:SXV4"/>
    <mergeCell ref="SXW4:SYF4"/>
    <mergeCell ref="SYG4:SYP4"/>
    <mergeCell ref="SYQ4:SYZ4"/>
    <mergeCell ref="SZA4:SZJ4"/>
    <mergeCell ref="TIQ4:TIZ4"/>
    <mergeCell ref="TJA4:TJJ4"/>
    <mergeCell ref="TJK4:TJT4"/>
    <mergeCell ref="TJU4:TKD4"/>
    <mergeCell ref="TKE4:TKN4"/>
    <mergeCell ref="TKO4:TKX4"/>
    <mergeCell ref="TGI4:TGR4"/>
    <mergeCell ref="TGS4:THB4"/>
    <mergeCell ref="THC4:THL4"/>
    <mergeCell ref="THM4:THV4"/>
    <mergeCell ref="THW4:TIF4"/>
    <mergeCell ref="TIG4:TIP4"/>
    <mergeCell ref="TEA4:TEJ4"/>
    <mergeCell ref="TEK4:TET4"/>
    <mergeCell ref="TEU4:TFD4"/>
    <mergeCell ref="TFE4:TFN4"/>
    <mergeCell ref="TFO4:TFX4"/>
    <mergeCell ref="TFY4:TGH4"/>
    <mergeCell ref="TPO4:TPX4"/>
    <mergeCell ref="TPY4:TQH4"/>
    <mergeCell ref="TQI4:TQR4"/>
    <mergeCell ref="TQS4:TRB4"/>
    <mergeCell ref="TRC4:TRL4"/>
    <mergeCell ref="TRM4:TRV4"/>
    <mergeCell ref="TNG4:TNP4"/>
    <mergeCell ref="TNQ4:TNZ4"/>
    <mergeCell ref="TOA4:TOJ4"/>
    <mergeCell ref="TOK4:TOT4"/>
    <mergeCell ref="TOU4:TPD4"/>
    <mergeCell ref="TPE4:TPN4"/>
    <mergeCell ref="TKY4:TLH4"/>
    <mergeCell ref="TLI4:TLR4"/>
    <mergeCell ref="TLS4:TMB4"/>
    <mergeCell ref="TMC4:TML4"/>
    <mergeCell ref="TMM4:TMV4"/>
    <mergeCell ref="TMW4:TNF4"/>
    <mergeCell ref="TWM4:TWV4"/>
    <mergeCell ref="TWW4:TXF4"/>
    <mergeCell ref="TXG4:TXP4"/>
    <mergeCell ref="TXQ4:TXZ4"/>
    <mergeCell ref="TYA4:TYJ4"/>
    <mergeCell ref="TYK4:TYT4"/>
    <mergeCell ref="TUE4:TUN4"/>
    <mergeCell ref="TUO4:TUX4"/>
    <mergeCell ref="TUY4:TVH4"/>
    <mergeCell ref="TVI4:TVR4"/>
    <mergeCell ref="TVS4:TWB4"/>
    <mergeCell ref="TWC4:TWL4"/>
    <mergeCell ref="TRW4:TSF4"/>
    <mergeCell ref="TSG4:TSP4"/>
    <mergeCell ref="TSQ4:TSZ4"/>
    <mergeCell ref="TTA4:TTJ4"/>
    <mergeCell ref="TTK4:TTT4"/>
    <mergeCell ref="TTU4:TUD4"/>
    <mergeCell ref="UDK4:UDT4"/>
    <mergeCell ref="UDU4:UED4"/>
    <mergeCell ref="UEE4:UEN4"/>
    <mergeCell ref="UEO4:UEX4"/>
    <mergeCell ref="UEY4:UFH4"/>
    <mergeCell ref="UFI4:UFR4"/>
    <mergeCell ref="UBC4:UBL4"/>
    <mergeCell ref="UBM4:UBV4"/>
    <mergeCell ref="UBW4:UCF4"/>
    <mergeCell ref="UCG4:UCP4"/>
    <mergeCell ref="UCQ4:UCZ4"/>
    <mergeCell ref="UDA4:UDJ4"/>
    <mergeCell ref="TYU4:TZD4"/>
    <mergeCell ref="TZE4:TZN4"/>
    <mergeCell ref="TZO4:TZX4"/>
    <mergeCell ref="TZY4:UAH4"/>
    <mergeCell ref="UAI4:UAR4"/>
    <mergeCell ref="UAS4:UBB4"/>
    <mergeCell ref="UKI4:UKR4"/>
    <mergeCell ref="UKS4:ULB4"/>
    <mergeCell ref="ULC4:ULL4"/>
    <mergeCell ref="ULM4:ULV4"/>
    <mergeCell ref="ULW4:UMF4"/>
    <mergeCell ref="UMG4:UMP4"/>
    <mergeCell ref="UIA4:UIJ4"/>
    <mergeCell ref="UIK4:UIT4"/>
    <mergeCell ref="UIU4:UJD4"/>
    <mergeCell ref="UJE4:UJN4"/>
    <mergeCell ref="UJO4:UJX4"/>
    <mergeCell ref="UJY4:UKH4"/>
    <mergeCell ref="UFS4:UGB4"/>
    <mergeCell ref="UGC4:UGL4"/>
    <mergeCell ref="UGM4:UGV4"/>
    <mergeCell ref="UGW4:UHF4"/>
    <mergeCell ref="UHG4:UHP4"/>
    <mergeCell ref="UHQ4:UHZ4"/>
    <mergeCell ref="URG4:URP4"/>
    <mergeCell ref="URQ4:URZ4"/>
    <mergeCell ref="USA4:USJ4"/>
    <mergeCell ref="USK4:UST4"/>
    <mergeCell ref="USU4:UTD4"/>
    <mergeCell ref="UTE4:UTN4"/>
    <mergeCell ref="UOY4:UPH4"/>
    <mergeCell ref="UPI4:UPR4"/>
    <mergeCell ref="UPS4:UQB4"/>
    <mergeCell ref="UQC4:UQL4"/>
    <mergeCell ref="UQM4:UQV4"/>
    <mergeCell ref="UQW4:URF4"/>
    <mergeCell ref="UMQ4:UMZ4"/>
    <mergeCell ref="UNA4:UNJ4"/>
    <mergeCell ref="UNK4:UNT4"/>
    <mergeCell ref="UNU4:UOD4"/>
    <mergeCell ref="UOE4:UON4"/>
    <mergeCell ref="UOO4:UOX4"/>
    <mergeCell ref="UYE4:UYN4"/>
    <mergeCell ref="UYO4:UYX4"/>
    <mergeCell ref="UYY4:UZH4"/>
    <mergeCell ref="UZI4:UZR4"/>
    <mergeCell ref="UZS4:VAB4"/>
    <mergeCell ref="VAC4:VAL4"/>
    <mergeCell ref="UVW4:UWF4"/>
    <mergeCell ref="UWG4:UWP4"/>
    <mergeCell ref="UWQ4:UWZ4"/>
    <mergeCell ref="UXA4:UXJ4"/>
    <mergeCell ref="UXK4:UXT4"/>
    <mergeCell ref="UXU4:UYD4"/>
    <mergeCell ref="UTO4:UTX4"/>
    <mergeCell ref="UTY4:UUH4"/>
    <mergeCell ref="UUI4:UUR4"/>
    <mergeCell ref="UUS4:UVB4"/>
    <mergeCell ref="UVC4:UVL4"/>
    <mergeCell ref="UVM4:UVV4"/>
    <mergeCell ref="VFC4:VFL4"/>
    <mergeCell ref="VFM4:VFV4"/>
    <mergeCell ref="VFW4:VGF4"/>
    <mergeCell ref="VGG4:VGP4"/>
    <mergeCell ref="VGQ4:VGZ4"/>
    <mergeCell ref="VHA4:VHJ4"/>
    <mergeCell ref="VCU4:VDD4"/>
    <mergeCell ref="VDE4:VDN4"/>
    <mergeCell ref="VDO4:VDX4"/>
    <mergeCell ref="VDY4:VEH4"/>
    <mergeCell ref="VEI4:VER4"/>
    <mergeCell ref="VES4:VFB4"/>
    <mergeCell ref="VAM4:VAV4"/>
    <mergeCell ref="VAW4:VBF4"/>
    <mergeCell ref="VBG4:VBP4"/>
    <mergeCell ref="VBQ4:VBZ4"/>
    <mergeCell ref="VCA4:VCJ4"/>
    <mergeCell ref="VCK4:VCT4"/>
    <mergeCell ref="VMA4:VMJ4"/>
    <mergeCell ref="VMK4:VMT4"/>
    <mergeCell ref="VMU4:VND4"/>
    <mergeCell ref="VNE4:VNN4"/>
    <mergeCell ref="VNO4:VNX4"/>
    <mergeCell ref="VNY4:VOH4"/>
    <mergeCell ref="VJS4:VKB4"/>
    <mergeCell ref="VKC4:VKL4"/>
    <mergeCell ref="VKM4:VKV4"/>
    <mergeCell ref="VKW4:VLF4"/>
    <mergeCell ref="VLG4:VLP4"/>
    <mergeCell ref="VLQ4:VLZ4"/>
    <mergeCell ref="VHK4:VHT4"/>
    <mergeCell ref="VHU4:VID4"/>
    <mergeCell ref="VIE4:VIN4"/>
    <mergeCell ref="VIO4:VIX4"/>
    <mergeCell ref="VIY4:VJH4"/>
    <mergeCell ref="VJI4:VJR4"/>
    <mergeCell ref="VSY4:VTH4"/>
    <mergeCell ref="VTI4:VTR4"/>
    <mergeCell ref="VTS4:VUB4"/>
    <mergeCell ref="VUC4:VUL4"/>
    <mergeCell ref="VUM4:VUV4"/>
    <mergeCell ref="VUW4:VVF4"/>
    <mergeCell ref="VQQ4:VQZ4"/>
    <mergeCell ref="VRA4:VRJ4"/>
    <mergeCell ref="VRK4:VRT4"/>
    <mergeCell ref="VRU4:VSD4"/>
    <mergeCell ref="VSE4:VSN4"/>
    <mergeCell ref="VSO4:VSX4"/>
    <mergeCell ref="VOI4:VOR4"/>
    <mergeCell ref="VOS4:VPB4"/>
    <mergeCell ref="VPC4:VPL4"/>
    <mergeCell ref="VPM4:VPV4"/>
    <mergeCell ref="VPW4:VQF4"/>
    <mergeCell ref="VQG4:VQP4"/>
    <mergeCell ref="VZW4:WAF4"/>
    <mergeCell ref="WAG4:WAP4"/>
    <mergeCell ref="WAQ4:WAZ4"/>
    <mergeCell ref="WBA4:WBJ4"/>
    <mergeCell ref="WBK4:WBT4"/>
    <mergeCell ref="WBU4:WCD4"/>
    <mergeCell ref="VXO4:VXX4"/>
    <mergeCell ref="VXY4:VYH4"/>
    <mergeCell ref="VYI4:VYR4"/>
    <mergeCell ref="VYS4:VZB4"/>
    <mergeCell ref="VZC4:VZL4"/>
    <mergeCell ref="VZM4:VZV4"/>
    <mergeCell ref="VVG4:VVP4"/>
    <mergeCell ref="VVQ4:VVZ4"/>
    <mergeCell ref="VWA4:VWJ4"/>
    <mergeCell ref="VWK4:VWT4"/>
    <mergeCell ref="VWU4:VXD4"/>
    <mergeCell ref="VXE4:VXN4"/>
    <mergeCell ref="WGU4:WHD4"/>
    <mergeCell ref="WHE4:WHN4"/>
    <mergeCell ref="WHO4:WHX4"/>
    <mergeCell ref="WHY4:WIH4"/>
    <mergeCell ref="WII4:WIR4"/>
    <mergeCell ref="WIS4:WJB4"/>
    <mergeCell ref="WEM4:WEV4"/>
    <mergeCell ref="WEW4:WFF4"/>
    <mergeCell ref="WFG4:WFP4"/>
    <mergeCell ref="WFQ4:WFZ4"/>
    <mergeCell ref="WGA4:WGJ4"/>
    <mergeCell ref="WGK4:WGT4"/>
    <mergeCell ref="WCE4:WCN4"/>
    <mergeCell ref="WCO4:WCX4"/>
    <mergeCell ref="WCY4:WDH4"/>
    <mergeCell ref="WDI4:WDR4"/>
    <mergeCell ref="WDS4:WEB4"/>
    <mergeCell ref="WEC4:WEL4"/>
    <mergeCell ref="WNS4:WOB4"/>
    <mergeCell ref="WOC4:WOL4"/>
    <mergeCell ref="WOM4:WOV4"/>
    <mergeCell ref="WOW4:WPF4"/>
    <mergeCell ref="WPG4:WPP4"/>
    <mergeCell ref="WPQ4:WPZ4"/>
    <mergeCell ref="WLK4:WLT4"/>
    <mergeCell ref="WLU4:WMD4"/>
    <mergeCell ref="WME4:WMN4"/>
    <mergeCell ref="WMO4:WMX4"/>
    <mergeCell ref="WMY4:WNH4"/>
    <mergeCell ref="WNI4:WNR4"/>
    <mergeCell ref="WJC4:WJL4"/>
    <mergeCell ref="WJM4:WJV4"/>
    <mergeCell ref="WJW4:WKF4"/>
    <mergeCell ref="WKG4:WKP4"/>
    <mergeCell ref="WKQ4:WKZ4"/>
    <mergeCell ref="WLA4:WLJ4"/>
    <mergeCell ref="WYW4:WZF4"/>
    <mergeCell ref="WUQ4:WUZ4"/>
    <mergeCell ref="WVA4:WVJ4"/>
    <mergeCell ref="WVK4:WVT4"/>
    <mergeCell ref="WVU4:WWD4"/>
    <mergeCell ref="WWE4:WWN4"/>
    <mergeCell ref="WWO4:WWX4"/>
    <mergeCell ref="WSI4:WSR4"/>
    <mergeCell ref="WSS4:WTB4"/>
    <mergeCell ref="WTC4:WTL4"/>
    <mergeCell ref="WTM4:WTV4"/>
    <mergeCell ref="WTW4:WUF4"/>
    <mergeCell ref="WUG4:WUP4"/>
    <mergeCell ref="WQA4:WQJ4"/>
    <mergeCell ref="WQK4:WQT4"/>
    <mergeCell ref="WQU4:WRD4"/>
    <mergeCell ref="WRE4:WRN4"/>
    <mergeCell ref="WRO4:WRX4"/>
    <mergeCell ref="WRY4:WSH4"/>
    <mergeCell ref="A73:B73"/>
    <mergeCell ref="A85:B85"/>
    <mergeCell ref="A87:B87"/>
    <mergeCell ref="A6:B6"/>
    <mergeCell ref="G6:G7"/>
    <mergeCell ref="H6:H7"/>
    <mergeCell ref="I6:I7"/>
    <mergeCell ref="A14:B14"/>
    <mergeCell ref="A39:B39"/>
    <mergeCell ref="XDW4:XEF4"/>
    <mergeCell ref="XEG4:XEP4"/>
    <mergeCell ref="XEQ4:XEZ4"/>
    <mergeCell ref="XFA4:XFD4"/>
    <mergeCell ref="E5:E6"/>
    <mergeCell ref="F5:F6"/>
    <mergeCell ref="XBO4:XBX4"/>
    <mergeCell ref="XBY4:XCH4"/>
    <mergeCell ref="XCI4:XCR4"/>
    <mergeCell ref="XCS4:XDB4"/>
    <mergeCell ref="XDC4:XDL4"/>
    <mergeCell ref="XDM4:XDV4"/>
    <mergeCell ref="WZG4:WZP4"/>
    <mergeCell ref="WZQ4:WZZ4"/>
    <mergeCell ref="XAA4:XAJ4"/>
    <mergeCell ref="XAK4:XAT4"/>
    <mergeCell ref="XAU4:XBD4"/>
    <mergeCell ref="XBE4:XBN4"/>
    <mergeCell ref="WWY4:WXH4"/>
    <mergeCell ref="WXI4:WXR4"/>
    <mergeCell ref="WXS4:WYB4"/>
    <mergeCell ref="WYC4:WYL4"/>
    <mergeCell ref="WYM4:WYV4"/>
  </mergeCells>
  <pageMargins left="0.25" right="0.25" top="0.75" bottom="0.75" header="0.3" footer="0.3"/>
  <pageSetup paperSize="9" scale="54" fitToWidth="0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18F42B2AE5CA46A49B8FE2E28CF54D" ma:contentTypeVersion="3" ma:contentTypeDescription="Create a new document." ma:contentTypeScope="" ma:versionID="bae008a4cbd89a6abbd3ba59d7eeec23">
  <xsd:schema xmlns:xsd="http://www.w3.org/2001/XMLSchema" xmlns:xs="http://www.w3.org/2001/XMLSchema" xmlns:p="http://schemas.microsoft.com/office/2006/metadata/properties" xmlns:ns2="e24ad573-17c5-4165-b03e-ce4e17f26247" targetNamespace="http://schemas.microsoft.com/office/2006/metadata/properties" ma:root="true" ma:fieldsID="443faea474f2b6af77cf0e5b53705b40" ns2:_="">
    <xsd:import namespace="e24ad573-17c5-4165-b03e-ce4e17f262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4ad573-17c5-4165-b03e-ce4e17f262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980F5B-D906-45F8-B7D1-1242FD30D3A7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e24ad573-17c5-4165-b03e-ce4e17f26247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2CAAF7D-393C-4B5F-B287-2D5BBACBA8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49C2CF-B1BB-422E-A772-31299E9B29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4ad573-17c5-4165-b03e-ce4e17f262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_options</vt:lpstr>
      <vt:lpstr>_control</vt:lpstr>
      <vt:lpstr>Appendix 1a</vt:lpstr>
      <vt:lpstr>Appendix 1b</vt:lpstr>
      <vt:lpstr>Appendix 1c</vt:lpstr>
      <vt:lpstr>Appendix 2a</vt:lpstr>
      <vt:lpstr>Appendix 2b</vt:lpstr>
      <vt:lpstr>Appendix 2c</vt:lpstr>
      <vt:lpstr>Appendix 2d</vt:lpstr>
      <vt:lpstr>Appendix 2e</vt:lpstr>
      <vt:lpstr>Appendix 3</vt:lpstr>
      <vt:lpstr>Appendix 4</vt:lpstr>
      <vt:lpstr>Sheet1</vt:lpstr>
      <vt:lpstr>Appendix1a</vt:lpstr>
      <vt:lpstr>Appendix1b</vt:lpstr>
      <vt:lpstr>Appendix1c</vt:lpstr>
      <vt:lpstr>'Appendix 1a'!Print_Area</vt:lpstr>
      <vt:lpstr>'Appendix 1b'!Print_Area</vt:lpstr>
      <vt:lpstr>'Appendix 1c'!Print_Area</vt:lpstr>
      <vt:lpstr>'Appendix 2a'!Print_Area</vt:lpstr>
      <vt:lpstr>'Appendix 2c'!Print_Area</vt:lpstr>
      <vt:lpstr>'Appendix 2d'!Print_Area</vt:lpstr>
      <vt:lpstr>'Appendix 3'!Print_Area</vt:lpstr>
      <vt:lpstr>'Appendix 4'!Print_Area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 Panter</dc:creator>
  <cp:keywords/>
  <dc:description/>
  <cp:lastModifiedBy>Howells, Scott</cp:lastModifiedBy>
  <cp:revision/>
  <cp:lastPrinted>2026-01-27T14:52:11Z</cp:lastPrinted>
  <dcterms:created xsi:type="dcterms:W3CDTF">2017-01-13T10:28:29Z</dcterms:created>
  <dcterms:modified xsi:type="dcterms:W3CDTF">2026-02-25T17:01:44Z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9d8a907f-9b83-4ae8-b4c5-052a43cc1705</vt:lpwstr>
  </property>
  <property fmtid="{D5CDD505-2E9C-101B-9397-08002B2CF9AE}" pid="3" name="MSIP_Label_f2acd28b-79a3-4a0f-b0ff-4b75658b1549_Enabled">
    <vt:lpwstr>True</vt:lpwstr>
  </property>
  <property fmtid="{D5CDD505-2E9C-101B-9397-08002B2CF9AE}" pid="4" name="MSIP_Label_f2acd28b-79a3-4a0f-b0ff-4b75658b1549_SiteId">
    <vt:lpwstr>e46c8472-ef5d-4b63-bc74-4a60db42c371</vt:lpwstr>
  </property>
  <property fmtid="{D5CDD505-2E9C-101B-9397-08002B2CF9AE}" pid="5" name="MSIP_Label_f2acd28b-79a3-4a0f-b0ff-4b75658b1549_SetDate">
    <vt:lpwstr>2021-01-13T15:13:55.8339698Z</vt:lpwstr>
  </property>
  <property fmtid="{D5CDD505-2E9C-101B-9397-08002B2CF9AE}" pid="6" name="MSIP_Label_f2acd28b-79a3-4a0f-b0ff-4b75658b1549_Name">
    <vt:lpwstr>OFFICIAL</vt:lpwstr>
  </property>
  <property fmtid="{D5CDD505-2E9C-101B-9397-08002B2CF9AE}" pid="7" name="MSIP_Label_f2acd28b-79a3-4a0f-b0ff-4b75658b1549_ActionId">
    <vt:lpwstr>62a62489-786a-4b90-ba55-659cc82b4502</vt:lpwstr>
  </property>
  <property fmtid="{D5CDD505-2E9C-101B-9397-08002B2CF9AE}" pid="8" name="MSIP_Label_f2acd28b-79a3-4a0f-b0ff-4b75658b1549_Extended_MSFT_Method">
    <vt:lpwstr>Automatic</vt:lpwstr>
  </property>
  <property fmtid="{D5CDD505-2E9C-101B-9397-08002B2CF9AE}" pid="9" name="Sensitivity">
    <vt:lpwstr>OFFICIAL</vt:lpwstr>
  </property>
  <property fmtid="{D5CDD505-2E9C-101B-9397-08002B2CF9AE}" pid="10" name="ContentTypeId">
    <vt:lpwstr>0x010100BF18F42B2AE5CA46A49B8FE2E28CF54D</vt:lpwstr>
  </property>
  <property fmtid="{D5CDD505-2E9C-101B-9397-08002B2CF9AE}" pid="11" name="Finance_Core_Financual_Year">
    <vt:lpwstr>394</vt:lpwstr>
  </property>
  <property fmtid="{D5CDD505-2E9C-101B-9397-08002B2CF9AE}" pid="12" name="Finance_ManAcc_Sub_Category">
    <vt:lpwstr>285;#Reporting|ee0ee4d2-c403-462b-a450-47fedb5d4c6a</vt:lpwstr>
  </property>
  <property fmtid="{D5CDD505-2E9C-101B-9397-08002B2CF9AE}" pid="13" name="Finance_ManAcc_Business_Area">
    <vt:lpwstr>87;#Force Wide|755029b7-73df-4008-85f1-b97bf452da05</vt:lpwstr>
  </property>
  <property fmtid="{D5CDD505-2E9C-101B-9397-08002B2CF9AE}" pid="14" name="Finance_ManAcc_Document_Type">
    <vt:lpwstr>55;#Workings|20a07d8e-480c-479f-b3bc-13e078168c48</vt:lpwstr>
  </property>
  <property fmtid="{D5CDD505-2E9C-101B-9397-08002B2CF9AE}" pid="15" name="Finance_Core_Financual_Month">
    <vt:lpwstr>39;#08 November|8f5ee2f9-8e44-4282-a34b-2cc0da12c2c3</vt:lpwstr>
  </property>
  <property fmtid="{D5CDD505-2E9C-101B-9397-08002B2CF9AE}" pid="16" name="Finance_ManAcc_Category">
    <vt:lpwstr>52;#Month End|4298dc1f-ecfb-4ba4-828c-065caa84bc6a</vt:lpwstr>
  </property>
  <property fmtid="{D5CDD505-2E9C-101B-9397-08002B2CF9AE}" pid="17" name="Finance_Core_Business_Owner">
    <vt:lpwstr>19;#Head Of Finance|2d9eab99-247f-498a-83d4-dff9cec97046</vt:lpwstr>
  </property>
  <property fmtid="{D5CDD505-2E9C-101B-9397-08002B2CF9AE}" pid="18" name="Classification">
    <vt:lpwstr>OFFICIAL</vt:lpwstr>
  </property>
  <property fmtid="{D5CDD505-2E9C-101B-9397-08002B2CF9AE}" pid="19" name="Visibility">
    <vt:lpwstr>NOT VISIBLE</vt:lpwstr>
  </property>
  <property fmtid="{D5CDD505-2E9C-101B-9397-08002B2CF9AE}" pid="20" name="MediaServiceImageTags">
    <vt:lpwstr/>
  </property>
  <property fmtid="{D5CDD505-2E9C-101B-9397-08002B2CF9AE}" pid="21" name="_docset_NoMedatataSyncRequired">
    <vt:lpwstr>False</vt:lpwstr>
  </property>
  <property fmtid="{D5CDD505-2E9C-101B-9397-08002B2CF9AE}" pid="22" name="de02aad50fb74497a8c3b48ed81eaf300">
    <vt:lpwstr>Month End|4298dc1f-ecfb-4ba4-828c-065caa84bc6a</vt:lpwstr>
  </property>
  <property fmtid="{D5CDD505-2E9C-101B-9397-08002B2CF9AE}" pid="23" name="e02c31f4aa47440c8cd69a8bd075ce680">
    <vt:lpwstr>08 November|8f5ee2f9-8e44-4282-a34b-2cc0da12c2c3</vt:lpwstr>
  </property>
  <property fmtid="{D5CDD505-2E9C-101B-9397-08002B2CF9AE}" pid="24" name="p6737f8cefc043cea5680eb70a1a4edc0">
    <vt:lpwstr>Workings|20a07d8e-480c-479f-b3bc-13e078168c48</vt:lpwstr>
  </property>
  <property fmtid="{D5CDD505-2E9C-101B-9397-08002B2CF9AE}" pid="25" name="nc0319af775f49a99f4a7218a3083afa0">
    <vt:lpwstr>2025/26|d016c232-9b91-4846-b7c4-946227050e12</vt:lpwstr>
  </property>
  <property fmtid="{D5CDD505-2E9C-101B-9397-08002B2CF9AE}" pid="26" name="ge4ecaf2cb7f47c48f902900e39d11c40">
    <vt:lpwstr>Reporting|ee0ee4d2-c403-462b-a450-47fedb5d4c6a</vt:lpwstr>
  </property>
  <property fmtid="{D5CDD505-2E9C-101B-9397-08002B2CF9AE}" pid="27" name="o6a724668bab48818141ae2bc744d2480">
    <vt:lpwstr>Head Of Finance|2d9eab99-247f-498a-83d4-dff9cec97046</vt:lpwstr>
  </property>
  <property fmtid="{D5CDD505-2E9C-101B-9397-08002B2CF9AE}" pid="28" name="l6187061134b429c88b2341b325e227d0">
    <vt:lpwstr>Force Wide|755029b7-73df-4008-85f1-b97bf452da05</vt:lpwstr>
  </property>
  <property fmtid="{D5CDD505-2E9C-101B-9397-08002B2CF9AE}" pid="29" name="Order">
    <vt:r8>162500</vt:r8>
  </property>
  <property fmtid="{D5CDD505-2E9C-101B-9397-08002B2CF9AE}" pid="30" name="xd_Signature">
    <vt:bool>false</vt:bool>
  </property>
  <property fmtid="{D5CDD505-2E9C-101B-9397-08002B2CF9AE}" pid="31" name="xd_ProgID">
    <vt:lpwstr/>
  </property>
  <property fmtid="{D5CDD505-2E9C-101B-9397-08002B2CF9AE}" pid="32" name="ComplianceAssetId">
    <vt:lpwstr/>
  </property>
  <property fmtid="{D5CDD505-2E9C-101B-9397-08002B2CF9AE}" pid="33" name="TemplateUrl">
    <vt:lpwstr/>
  </property>
  <property fmtid="{D5CDD505-2E9C-101B-9397-08002B2CF9AE}" pid="34" name="_ExtendedDescription">
    <vt:lpwstr/>
  </property>
  <property fmtid="{D5CDD505-2E9C-101B-9397-08002B2CF9AE}" pid="35" name="TriggerFlowInfo">
    <vt:lpwstr/>
  </property>
  <property fmtid="{D5CDD505-2E9C-101B-9397-08002B2CF9AE}" pid="36" name="SharedWithUsers">
    <vt:lpwstr>52;#Paget, Laura;#269;#Lloyd, Andrew;#13;#Carrington, Laurence</vt:lpwstr>
  </property>
</Properties>
</file>